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6605" windowHeight="9435" activeTab="3"/>
  </bookViews>
  <sheets>
    <sheet name="OHJE" sheetId="1" r:id="rId1"/>
    <sheet name="KEUHKOT" sheetId="2" r:id="rId2"/>
    <sheet name="VATSA" sheetId="3" r:id="rId3"/>
    <sheet name="VARTALO (KEUHKOT+VATSA)" sheetId="4" r:id="rId4"/>
    <sheet name="VERTAILUKÄYRÄN TIEDOT" sheetId="5" r:id="rId5"/>
  </sheets>
  <externalReferences>
    <externalReference r:id="rId6"/>
  </externalReferences>
  <calcPr calcId="125725"/>
</workbook>
</file>

<file path=xl/calcChain.xml><?xml version="1.0" encoding="utf-8"?>
<calcChain xmlns="http://schemas.openxmlformats.org/spreadsheetml/2006/main">
  <c r="R6" i="5"/>
  <c r="R7"/>
  <c r="R8"/>
  <c r="R9"/>
  <c r="R10"/>
  <c r="R11"/>
  <c r="R12"/>
  <c r="R13"/>
  <c r="R14"/>
  <c r="R15"/>
  <c r="R16"/>
  <c r="R17"/>
  <c r="R18"/>
  <c r="R19"/>
  <c r="R20"/>
  <c r="R5"/>
  <c r="O6"/>
  <c r="O7"/>
  <c r="O8"/>
  <c r="O9"/>
  <c r="O10"/>
  <c r="O11"/>
  <c r="O12"/>
  <c r="O13"/>
  <c r="O14"/>
  <c r="O15"/>
  <c r="O16"/>
  <c r="O17"/>
  <c r="O18"/>
  <c r="O19"/>
  <c r="O20"/>
  <c r="O5"/>
  <c r="L6"/>
  <c r="L7"/>
  <c r="L8"/>
  <c r="L9"/>
  <c r="L10"/>
  <c r="L11"/>
  <c r="L12"/>
  <c r="L13"/>
  <c r="L14"/>
  <c r="L15"/>
  <c r="L16"/>
  <c r="L17"/>
  <c r="L18"/>
  <c r="L19"/>
  <c r="L20"/>
  <c r="L5"/>
  <c r="I6"/>
  <c r="I7"/>
  <c r="I8"/>
  <c r="I9"/>
  <c r="I10"/>
  <c r="I11"/>
  <c r="I12"/>
  <c r="I13"/>
  <c r="I14"/>
  <c r="I15"/>
  <c r="I16"/>
  <c r="I17"/>
  <c r="I18"/>
  <c r="I19"/>
  <c r="I20"/>
  <c r="I5"/>
  <c r="Q6"/>
  <c r="Q7"/>
  <c r="Q8"/>
  <c r="Q9"/>
  <c r="Q10"/>
  <c r="Q11"/>
  <c r="Q12"/>
  <c r="Q13"/>
  <c r="Q14"/>
  <c r="Q15"/>
  <c r="Q16"/>
  <c r="Q17"/>
  <c r="Q18"/>
  <c r="Q19"/>
  <c r="Q20"/>
  <c r="Q5"/>
  <c r="N6"/>
  <c r="N7"/>
  <c r="N8"/>
  <c r="N9"/>
  <c r="N10"/>
  <c r="N11"/>
  <c r="N12"/>
  <c r="N13"/>
  <c r="N14"/>
  <c r="N15"/>
  <c r="N16"/>
  <c r="N17"/>
  <c r="N18"/>
  <c r="N19"/>
  <c r="N20"/>
  <c r="N5"/>
  <c r="K6"/>
  <c r="K7"/>
  <c r="K8"/>
  <c r="K9"/>
  <c r="K10"/>
  <c r="K11"/>
  <c r="K12"/>
  <c r="K13"/>
  <c r="K14"/>
  <c r="K15"/>
  <c r="K16"/>
  <c r="K17"/>
  <c r="K18"/>
  <c r="K19"/>
  <c r="K20"/>
  <c r="K5"/>
  <c r="H6"/>
  <c r="H7"/>
  <c r="H8"/>
  <c r="H9"/>
  <c r="H10"/>
  <c r="H11"/>
  <c r="H12"/>
  <c r="H13"/>
  <c r="H14"/>
  <c r="H15"/>
  <c r="H16"/>
  <c r="H17"/>
  <c r="H18"/>
  <c r="H19"/>
  <c r="H20"/>
  <c r="H5"/>
  <c r="P6"/>
  <c r="P7"/>
  <c r="P8"/>
  <c r="P9"/>
  <c r="P10"/>
  <c r="P11"/>
  <c r="P12"/>
  <c r="P13"/>
  <c r="P14"/>
  <c r="P15"/>
  <c r="P16"/>
  <c r="P17"/>
  <c r="P18"/>
  <c r="P19"/>
  <c r="P20"/>
  <c r="P5"/>
  <c r="M6"/>
  <c r="M7"/>
  <c r="M8"/>
  <c r="M9"/>
  <c r="M10"/>
  <c r="M11"/>
  <c r="M12"/>
  <c r="M13"/>
  <c r="M14"/>
  <c r="M15"/>
  <c r="M16"/>
  <c r="M17"/>
  <c r="M18"/>
  <c r="M19"/>
  <c r="M20"/>
  <c r="M5"/>
  <c r="J6"/>
  <c r="J7"/>
  <c r="J8"/>
  <c r="J9"/>
  <c r="J10"/>
  <c r="J11"/>
  <c r="J12"/>
  <c r="J13"/>
  <c r="J14"/>
  <c r="J15"/>
  <c r="J16"/>
  <c r="J17"/>
  <c r="J18"/>
  <c r="J19"/>
  <c r="J20"/>
  <c r="J5"/>
  <c r="G6"/>
  <c r="G7"/>
  <c r="G8"/>
  <c r="G9"/>
  <c r="G10"/>
  <c r="G11"/>
  <c r="G12"/>
  <c r="G13"/>
  <c r="G14"/>
  <c r="G15"/>
  <c r="G16"/>
  <c r="G17"/>
  <c r="G18"/>
  <c r="G19"/>
  <c r="G20"/>
  <c r="G5"/>
  <c r="N7" i="1"/>
  <c r="R6"/>
  <c r="N6"/>
  <c r="R5"/>
  <c r="N5"/>
  <c r="R4"/>
  <c r="N4"/>
</calcChain>
</file>

<file path=xl/sharedStrings.xml><?xml version="1.0" encoding="utf-8"?>
<sst xmlns="http://schemas.openxmlformats.org/spreadsheetml/2006/main" count="130" uniqueCount="73">
  <si>
    <t>YKSIKKÖMUUNNOKSIA</t>
  </si>
  <si>
    <t>OHJE TAULUKKOLASKENTAOHJELMAN KÄYTTÖÖN</t>
  </si>
  <si>
    <t>1 mGy=</t>
  </si>
  <si>
    <t>cGy</t>
  </si>
  <si>
    <t>Yleistä</t>
  </si>
  <si>
    <t>dGy</t>
  </si>
  <si>
    <t>Gy</t>
  </si>
  <si>
    <r>
      <t>m</t>
    </r>
    <r>
      <rPr>
        <sz val="12"/>
        <rFont val="Arial"/>
        <family val="2"/>
      </rPr>
      <t>Gy</t>
    </r>
  </si>
  <si>
    <t>TAI</t>
  </si>
  <si>
    <t>Taulukkolaskentaohjelman sisältö</t>
  </si>
  <si>
    <t>1 cGy=</t>
  </si>
  <si>
    <t>mGy</t>
  </si>
  <si>
    <t>1 dGy=</t>
  </si>
  <si>
    <t>1 Gy=</t>
  </si>
  <si>
    <r>
      <t xml:space="preserve">1 </t>
    </r>
    <r>
      <rPr>
        <sz val="12"/>
        <rFont val="Symbol"/>
        <family val="1"/>
        <charset val="2"/>
      </rPr>
      <t>m</t>
    </r>
    <r>
      <rPr>
        <sz val="12"/>
        <rFont val="Arial"/>
        <family val="2"/>
      </rPr>
      <t>Gy=</t>
    </r>
  </si>
  <si>
    <t>Potilasannostietojen syöttäminen</t>
  </si>
  <si>
    <t>Päivämäärä</t>
  </si>
  <si>
    <t>Tutkimushuone ja TT-laite</t>
  </si>
  <si>
    <t>Syötä alla olevaan taulukkoon potilaiden paino- ja säteilyaltistustiedot, sekä (halutessasi) tutkimushuoneen ja TT-laitteen nimi ja päivämäärä.                                Huomaa oikea yksikkö!</t>
  </si>
  <si>
    <t>Potilaan paino       (kg)</t>
  </si>
  <si>
    <r>
      <t>Potilaan säteilyaltistus CTDI</t>
    </r>
    <r>
      <rPr>
        <vertAlign val="subscript"/>
        <sz val="12"/>
        <rFont val="Arial"/>
        <family val="2"/>
      </rPr>
      <t>vol</t>
    </r>
    <r>
      <rPr>
        <sz val="12"/>
        <rFont val="Arial"/>
        <family val="2"/>
      </rPr>
      <t xml:space="preserve">          (mGy)</t>
    </r>
  </si>
  <si>
    <t>Potilaan säteilyaltistus    DLP         (mGy cm)</t>
  </si>
  <si>
    <t>DLP, mGy cm</t>
  </si>
  <si>
    <t>TT-tutkimus</t>
  </si>
  <si>
    <t>Suure ja yksikkö</t>
  </si>
  <si>
    <r>
      <t>CTDI</t>
    </r>
    <r>
      <rPr>
        <vertAlign val="subscript"/>
        <sz val="16"/>
        <color theme="1"/>
        <rFont val="Calibri"/>
        <family val="2"/>
      </rPr>
      <t>vol</t>
    </r>
    <r>
      <rPr>
        <sz val="16"/>
        <color theme="1"/>
        <rFont val="Calibri"/>
        <family val="2"/>
      </rPr>
      <t>, mGy</t>
    </r>
  </si>
  <si>
    <r>
      <t>y=0.726 e</t>
    </r>
    <r>
      <rPr>
        <vertAlign val="superscript"/>
        <sz val="16"/>
        <color theme="1"/>
        <rFont val="Calibri"/>
        <family val="2"/>
      </rPr>
      <t>0.026x</t>
    </r>
  </si>
  <si>
    <r>
      <t>y=1.314 e</t>
    </r>
    <r>
      <rPr>
        <vertAlign val="superscript"/>
        <sz val="16"/>
        <color theme="1"/>
        <rFont val="Calibri"/>
        <family val="2"/>
      </rPr>
      <t>0.0282x</t>
    </r>
  </si>
  <si>
    <r>
      <t>y=1.8486 e</t>
    </r>
    <r>
      <rPr>
        <vertAlign val="superscript"/>
        <sz val="16"/>
        <color theme="1"/>
        <rFont val="Calibri"/>
        <family val="2"/>
      </rPr>
      <t>0.0234x</t>
    </r>
  </si>
  <si>
    <t>Keuhkot</t>
  </si>
  <si>
    <t>Vatsa</t>
  </si>
  <si>
    <t>Vartalo</t>
  </si>
  <si>
    <t>Paino, kg</t>
  </si>
  <si>
    <r>
      <t>CTDI</t>
    </r>
    <r>
      <rPr>
        <vertAlign val="subscript"/>
        <sz val="16"/>
        <color theme="1"/>
        <rFont val="Calibri"/>
        <family val="2"/>
        <scheme val="minor"/>
      </rPr>
      <t xml:space="preserve">vol, </t>
    </r>
    <r>
      <rPr>
        <sz val="16"/>
        <color theme="1"/>
        <rFont val="Calibri"/>
        <family val="2"/>
        <scheme val="minor"/>
      </rPr>
      <t>mGy</t>
    </r>
  </si>
  <si>
    <t>Vertailutaso</t>
  </si>
  <si>
    <t xml:space="preserve">Saavutettavissa oleva taso </t>
  </si>
  <si>
    <r>
      <t xml:space="preserve">LASTEN </t>
    </r>
    <r>
      <rPr>
        <b/>
        <sz val="16"/>
        <color rgb="FFFF0000"/>
        <rFont val="Arial"/>
        <family val="2"/>
      </rPr>
      <t>KEUHKOJEN</t>
    </r>
    <r>
      <rPr>
        <b/>
        <sz val="16"/>
        <rFont val="Arial"/>
        <family val="2"/>
      </rPr>
      <t xml:space="preserve"> TT-KUVAUSTEN ANNOKSET</t>
    </r>
    <r>
      <rPr>
        <sz val="16"/>
        <rFont val="Arial"/>
        <family val="2"/>
      </rPr>
      <t xml:space="preserve">                </t>
    </r>
    <r>
      <rPr>
        <i/>
        <sz val="16"/>
        <rFont val="Arial"/>
        <family val="2"/>
      </rPr>
      <t>VERTAILU VERTAILUTASOIHIN</t>
    </r>
  </si>
  <si>
    <r>
      <t xml:space="preserve">LASTEN </t>
    </r>
    <r>
      <rPr>
        <b/>
        <sz val="16"/>
        <color rgb="FFFF0000"/>
        <rFont val="Arial"/>
        <family val="2"/>
      </rPr>
      <t>VATSAN</t>
    </r>
    <r>
      <rPr>
        <b/>
        <sz val="16"/>
        <rFont val="Arial"/>
        <family val="2"/>
      </rPr>
      <t xml:space="preserve"> TT-KUVAUSTEN ANNOKSET</t>
    </r>
    <r>
      <rPr>
        <sz val="16"/>
        <rFont val="Arial"/>
        <family val="2"/>
      </rPr>
      <t xml:space="preserve">                </t>
    </r>
    <r>
      <rPr>
        <i/>
        <sz val="16"/>
        <rFont val="Arial"/>
        <family val="2"/>
      </rPr>
      <t>VERTAILU VERTAILUTASOIHIN</t>
    </r>
  </si>
  <si>
    <r>
      <t>y=1.3108 e</t>
    </r>
    <r>
      <rPr>
        <vertAlign val="superscript"/>
        <sz val="16"/>
        <color theme="1"/>
        <rFont val="Calibri"/>
        <family val="2"/>
      </rPr>
      <t>0.0267x</t>
    </r>
  </si>
  <si>
    <r>
      <t>y=49.072 e</t>
    </r>
    <r>
      <rPr>
        <vertAlign val="superscript"/>
        <sz val="16"/>
        <color theme="1"/>
        <rFont val="Calibri"/>
        <family val="2"/>
      </rPr>
      <t>0.0377x</t>
    </r>
  </si>
  <si>
    <r>
      <t>y=0.5773 e</t>
    </r>
    <r>
      <rPr>
        <vertAlign val="superscript"/>
        <sz val="16"/>
        <color theme="1"/>
        <rFont val="Calibri"/>
        <family val="2"/>
      </rPr>
      <t>0.0273x</t>
    </r>
  </si>
  <si>
    <r>
      <t>y=9.005 e</t>
    </r>
    <r>
      <rPr>
        <vertAlign val="superscript"/>
        <sz val="16"/>
        <color theme="1"/>
        <rFont val="Calibri"/>
        <family val="2"/>
      </rPr>
      <t>0.04x</t>
    </r>
  </si>
  <si>
    <r>
      <t>y=0.9648 e</t>
    </r>
    <r>
      <rPr>
        <vertAlign val="superscript"/>
        <sz val="16"/>
        <color theme="1"/>
        <rFont val="Calibri"/>
        <family val="2"/>
      </rPr>
      <t>0.0283x</t>
    </r>
  </si>
  <si>
    <r>
      <t>y=27.015 e</t>
    </r>
    <r>
      <rPr>
        <vertAlign val="superscript"/>
        <sz val="16"/>
        <color theme="1"/>
        <rFont val="Calibri"/>
        <family val="2"/>
      </rPr>
      <t>0.0378x</t>
    </r>
  </si>
  <si>
    <r>
      <t>y=62.129 e</t>
    </r>
    <r>
      <rPr>
        <vertAlign val="superscript"/>
        <sz val="16"/>
        <color theme="1"/>
        <rFont val="Calibri"/>
        <family val="2"/>
      </rPr>
      <t>0.0373x</t>
    </r>
  </si>
  <si>
    <r>
      <t>y=38.75 e</t>
    </r>
    <r>
      <rPr>
        <vertAlign val="superscript"/>
        <sz val="16"/>
        <color theme="1"/>
        <rFont val="Calibri"/>
        <family val="2"/>
      </rPr>
      <t>0.0358x</t>
    </r>
  </si>
  <si>
    <r>
      <t>y=10.871 e</t>
    </r>
    <r>
      <rPr>
        <vertAlign val="superscript"/>
        <sz val="16"/>
        <color theme="1"/>
        <rFont val="Calibri"/>
        <family val="2"/>
      </rPr>
      <t>0.0409x</t>
    </r>
  </si>
  <si>
    <t>Vartalo                       (keuhkot + vatsa)</t>
  </si>
  <si>
    <r>
      <t xml:space="preserve">LASTEN </t>
    </r>
    <r>
      <rPr>
        <b/>
        <sz val="16"/>
        <color rgb="FFFF0000"/>
        <rFont val="Arial"/>
        <family val="2"/>
      </rPr>
      <t>VARTALON</t>
    </r>
    <r>
      <rPr>
        <b/>
        <sz val="16"/>
        <rFont val="Arial"/>
        <family val="2"/>
      </rPr>
      <t xml:space="preserve"> TT-KUVAUSTEN ANNOKSET</t>
    </r>
    <r>
      <rPr>
        <sz val="16"/>
        <rFont val="Arial"/>
        <family val="2"/>
      </rPr>
      <t xml:space="preserve">                </t>
    </r>
    <r>
      <rPr>
        <i/>
        <sz val="16"/>
        <rFont val="Arial"/>
        <family val="2"/>
      </rPr>
      <t>VERTAILU VERTAILUTASOIHIN</t>
    </r>
  </si>
  <si>
    <t>Vertailutaso (75%)</t>
  </si>
  <si>
    <t>Saavutettavissa oleva taso (50%)</t>
  </si>
  <si>
    <t>LASTEN TT-TUTKIMUSTEN ANNOKSET</t>
  </si>
  <si>
    <r>
      <t>Potilasannostiedot</t>
    </r>
    <r>
      <rPr>
        <sz val="12"/>
        <rFont val="Arial"/>
        <family val="2"/>
      </rPr>
      <t xml:space="preserve"> syötetään harmaalla merkittyihin sarakkeisiin. Ensimmäiseen sarakkeeseen täytetään potilaan paino (yksikkönä kg). Toiseen sarakkeeseen täytetään potilaan painoa vastaava mitattu TT-annoksen tilavuuskeskiarvo, CTDI</t>
    </r>
    <r>
      <rPr>
        <vertAlign val="subscript"/>
        <sz val="12"/>
        <rFont val="Arial"/>
        <family val="2"/>
      </rPr>
      <t>vol</t>
    </r>
    <r>
      <rPr>
        <sz val="12"/>
        <rFont val="Arial"/>
        <family val="2"/>
      </rPr>
      <t xml:space="preserve"> (yksikkönä mGy). Kolmanteen sarakkeeseen täytetään potilaan painoa vastaava annoksen ja pituuden tulo, DLP (yksikkönä mGy cm). Voit halutessasi täyttää vain CTDI</t>
    </r>
    <r>
      <rPr>
        <vertAlign val="subscript"/>
        <sz val="12"/>
        <rFont val="Arial"/>
        <family val="2"/>
      </rPr>
      <t>vol</t>
    </r>
    <r>
      <rPr>
        <sz val="12"/>
        <rFont val="Arial"/>
        <family val="2"/>
      </rPr>
      <t>-sarakkeen tai vain DLP-sarakkeen (potilaan painon lisäksi). Yhden potilaan tiedot tulevat yhdelle riville.  Älä täytä arvoa 0 (käyrän sovitus ei onnistu)!</t>
    </r>
  </si>
  <si>
    <t xml:space="preserve">Voit täyttää taulukkoon (vaalean vihreät sarakkeet) myös tiedot esimerkiksi kuvaushuoneesta tai käytetystä TT-laittesta, sekä esimerkiksi ajanjakson, jolloin tiedot on kerätty. </t>
  </si>
  <si>
    <r>
      <t>CTDI</t>
    </r>
    <r>
      <rPr>
        <vertAlign val="subscript"/>
        <sz val="11"/>
        <color theme="1"/>
        <rFont val="Calibri"/>
        <family val="2"/>
        <scheme val="minor"/>
      </rPr>
      <t>vol</t>
    </r>
  </si>
  <si>
    <t>DLP</t>
  </si>
  <si>
    <r>
      <t>1 mGy</t>
    </r>
    <r>
      <rPr>
        <sz val="12"/>
        <rFont val="Arial"/>
        <family val="2"/>
      </rPr>
      <t>·</t>
    </r>
    <r>
      <rPr>
        <sz val="12"/>
        <rFont val="Arial"/>
        <family val="2"/>
      </rPr>
      <t>cm</t>
    </r>
    <r>
      <rPr>
        <sz val="12"/>
        <rFont val="Arial"/>
        <family val="2"/>
      </rPr>
      <t>=</t>
    </r>
  </si>
  <si>
    <r>
      <t>cGy</t>
    </r>
    <r>
      <rPr>
        <sz val="12"/>
        <rFont val="Arial"/>
        <family val="2"/>
      </rPr>
      <t>·</t>
    </r>
    <r>
      <rPr>
        <sz val="12"/>
        <rFont val="Arial"/>
        <family val="2"/>
      </rPr>
      <t>cm</t>
    </r>
  </si>
  <si>
    <r>
      <t>dGy</t>
    </r>
    <r>
      <rPr>
        <sz val="12"/>
        <rFont val="Arial"/>
        <family val="2"/>
      </rPr>
      <t>·</t>
    </r>
    <r>
      <rPr>
        <sz val="12"/>
        <rFont val="Arial"/>
        <family val="2"/>
      </rPr>
      <t>cm</t>
    </r>
  </si>
  <si>
    <r>
      <t>Gy</t>
    </r>
    <r>
      <rPr>
        <sz val="12"/>
        <rFont val="Arial"/>
        <family val="2"/>
      </rPr>
      <t>·</t>
    </r>
    <r>
      <rPr>
        <sz val="12"/>
        <rFont val="Arial"/>
        <family val="2"/>
      </rPr>
      <t>cm</t>
    </r>
  </si>
  <si>
    <r>
      <t>m</t>
    </r>
    <r>
      <rPr>
        <sz val="12"/>
        <rFont val="Arial"/>
        <family val="2"/>
      </rPr>
      <t>Gy</t>
    </r>
    <r>
      <rPr>
        <sz val="12"/>
        <rFont val="Arial"/>
        <family val="2"/>
      </rPr>
      <t>·</t>
    </r>
    <r>
      <rPr>
        <sz val="12"/>
        <rFont val="Arial"/>
        <family val="2"/>
      </rPr>
      <t>cm</t>
    </r>
  </si>
  <si>
    <r>
      <t>m</t>
    </r>
    <r>
      <rPr>
        <sz val="12"/>
        <rFont val="Arial"/>
        <family val="2"/>
      </rPr>
      <t>Gy</t>
    </r>
    <r>
      <rPr>
        <sz val="12"/>
        <rFont val="Arial"/>
        <family val="2"/>
      </rPr>
      <t>·</t>
    </r>
    <r>
      <rPr>
        <sz val="12"/>
        <rFont val="Arial"/>
        <family val="2"/>
      </rPr>
      <t>m</t>
    </r>
  </si>
  <si>
    <r>
      <t>1 cGy</t>
    </r>
    <r>
      <rPr>
        <sz val="12"/>
        <rFont val="Arial"/>
        <family val="2"/>
      </rPr>
      <t>·</t>
    </r>
    <r>
      <rPr>
        <sz val="12"/>
        <rFont val="Arial"/>
        <family val="2"/>
      </rPr>
      <t>cm</t>
    </r>
    <r>
      <rPr>
        <sz val="12"/>
        <rFont val="Arial"/>
        <family val="2"/>
      </rPr>
      <t>=</t>
    </r>
  </si>
  <si>
    <r>
      <t>mGy</t>
    </r>
    <r>
      <rPr>
        <sz val="12"/>
        <rFont val="Arial"/>
        <family val="2"/>
      </rPr>
      <t>·</t>
    </r>
    <r>
      <rPr>
        <sz val="12"/>
        <rFont val="Arial"/>
        <family val="2"/>
      </rPr>
      <t>cm</t>
    </r>
  </si>
  <si>
    <r>
      <t>1 dGy</t>
    </r>
    <r>
      <rPr>
        <sz val="12"/>
        <rFont val="Arial"/>
        <family val="2"/>
      </rPr>
      <t>·</t>
    </r>
    <r>
      <rPr>
        <sz val="12"/>
        <rFont val="Arial"/>
        <family val="2"/>
      </rPr>
      <t>cm</t>
    </r>
    <r>
      <rPr>
        <sz val="12"/>
        <rFont val="Arial"/>
        <family val="2"/>
      </rPr>
      <t>=</t>
    </r>
  </si>
  <si>
    <r>
      <t>1 Gy</t>
    </r>
    <r>
      <rPr>
        <sz val="12"/>
        <rFont val="Arial"/>
        <family val="2"/>
      </rPr>
      <t>·</t>
    </r>
    <r>
      <rPr>
        <sz val="12"/>
        <rFont val="Arial"/>
        <family val="2"/>
      </rPr>
      <t>cm</t>
    </r>
    <r>
      <rPr>
        <sz val="12"/>
        <rFont val="Arial"/>
        <family val="2"/>
      </rPr>
      <t>=</t>
    </r>
  </si>
  <si>
    <r>
      <t>1 m</t>
    </r>
    <r>
      <rPr>
        <sz val="12"/>
        <rFont val="Arial"/>
        <family val="2"/>
      </rPr>
      <t>Gy</t>
    </r>
    <r>
      <rPr>
        <sz val="12"/>
        <rFont val="Arial"/>
        <family val="2"/>
      </rPr>
      <t>·</t>
    </r>
    <r>
      <rPr>
        <sz val="12"/>
        <rFont val="Arial"/>
        <family val="2"/>
      </rPr>
      <t>cm</t>
    </r>
    <r>
      <rPr>
        <sz val="12"/>
        <rFont val="Arial"/>
        <family val="2"/>
      </rPr>
      <t>=</t>
    </r>
  </si>
  <si>
    <r>
      <t>1 m</t>
    </r>
    <r>
      <rPr>
        <sz val="12"/>
        <rFont val="Arial"/>
        <family val="2"/>
      </rPr>
      <t>Gy</t>
    </r>
    <r>
      <rPr>
        <sz val="12"/>
        <rFont val="Arial"/>
        <family val="2"/>
      </rPr>
      <t>·</t>
    </r>
    <r>
      <rPr>
        <sz val="12"/>
        <rFont val="Arial"/>
        <family val="2"/>
      </rPr>
      <t>m</t>
    </r>
    <r>
      <rPr>
        <sz val="12"/>
        <rFont val="Arial"/>
        <family val="2"/>
      </rPr>
      <t>=</t>
    </r>
  </si>
  <si>
    <t xml:space="preserve">Tämä taulukkolaskentaohjelma on tarkoitettu käytettäväksi lasten TT-tutkimusten (keuhkot, vatsa ja vartalo) säteilyannosten vertailemiseksi vertailutasoon ja saavutettavissa olevaan tasoon. Koska vertailutasot ja saavutettavissa olevat tasot on esitetty potilaan painon funktioina, lasten potilasannosmääritysten yhteydessä tulee määrittää myös potilaiden painot. </t>
  </si>
  <si>
    <t>Taulukkolaskentaohjelma koostuu viidestä alasivusta. Ensimmäinen alasivu sisältää ohjeita laskentataulukon käyttöä varten, kolme seuraavaa alasivua sisältävät taulukot annostietojen syöttämistä varten (keuhkojen, vatsan ja vartalon TT-tuutkimukset) ja viimeisellä alasivulla on esitetty vertailutasokäyrien ja saavutettavissa olevan tason käyrien muodostamisessa käytetyt yhtälöt.</t>
  </si>
  <si>
    <r>
      <t>Täytettyäsi potilaiden painot ja niitä vastaavat annostiedot, mitatut annokset sekä niihin sovitettu eksponentiaalinen käyrä ilmestyvät kuviin automaattisesti. Ylempi kuva esittää vertailun vertailutasoon ja saavutettavissa olevaan tasoon CTDI</t>
    </r>
    <r>
      <rPr>
        <vertAlign val="subscript"/>
        <sz val="12"/>
        <rFont val="Arial"/>
        <family val="2"/>
      </rPr>
      <t>vol</t>
    </r>
    <r>
      <rPr>
        <sz val="12"/>
        <rFont val="Arial"/>
        <family val="2"/>
      </rPr>
      <t>:n avulla ja alempi kuva DLP:n avulla.</t>
    </r>
  </si>
  <si>
    <t>Vertailutason ja saavutettavissa olevan tason käyrien tiedot</t>
  </si>
  <si>
    <t>Halutessasi muodostaa omia kuvaajia vertailutasojen ja saavutettavissa olevan tasojen käyttöä varten, viidennenllä alasivulla on esitetty käyrien muodostamineen käytetyt yhtälöt.</t>
  </si>
</sst>
</file>

<file path=xl/styles.xml><?xml version="1.0" encoding="utf-8"?>
<styleSheet xmlns="http://schemas.openxmlformats.org/spreadsheetml/2006/main">
  <numFmts count="2">
    <numFmt numFmtId="164" formatCode="d\.m\.yyyy;@"/>
    <numFmt numFmtId="165" formatCode="0.000"/>
  </numFmts>
  <fonts count="23">
    <font>
      <sz val="11"/>
      <color theme="1"/>
      <name val="Calibri"/>
      <family val="2"/>
      <scheme val="minor"/>
    </font>
    <font>
      <b/>
      <sz val="18"/>
      <color indexed="8"/>
      <name val="Arial"/>
      <family val="2"/>
    </font>
    <font>
      <b/>
      <sz val="12"/>
      <name val="Arial"/>
      <family val="2"/>
    </font>
    <font>
      <i/>
      <sz val="16"/>
      <name val="Arial"/>
      <family val="2"/>
    </font>
    <font>
      <sz val="12"/>
      <name val="Arial"/>
      <family val="2"/>
    </font>
    <font>
      <sz val="12"/>
      <name val="Symbol"/>
      <family val="1"/>
      <charset val="2"/>
    </font>
    <font>
      <sz val="12"/>
      <name val="Arial"/>
      <family val="2"/>
    </font>
    <font>
      <b/>
      <sz val="16"/>
      <name val="Arial"/>
      <family val="2"/>
    </font>
    <font>
      <sz val="16"/>
      <name val="Arial"/>
      <family val="2"/>
    </font>
    <font>
      <sz val="22"/>
      <name val="Arial"/>
      <family val="2"/>
    </font>
    <font>
      <sz val="24"/>
      <name val="Arial"/>
      <family val="2"/>
    </font>
    <font>
      <b/>
      <sz val="16"/>
      <color indexed="9"/>
      <name val="Arial"/>
      <family val="2"/>
    </font>
    <font>
      <sz val="10"/>
      <name val="Arial"/>
      <family val="2"/>
    </font>
    <font>
      <vertAlign val="subscript"/>
      <sz val="12"/>
      <name val="Arial"/>
      <family val="2"/>
    </font>
    <font>
      <sz val="11"/>
      <color theme="1"/>
      <name val="Calibri"/>
      <family val="2"/>
    </font>
    <font>
      <sz val="16"/>
      <color theme="1"/>
      <name val="Calibri"/>
      <family val="2"/>
    </font>
    <font>
      <vertAlign val="subscript"/>
      <sz val="16"/>
      <color theme="1"/>
      <name val="Calibri"/>
      <family val="2"/>
    </font>
    <font>
      <vertAlign val="superscript"/>
      <sz val="16"/>
      <color theme="1"/>
      <name val="Calibri"/>
      <family val="2"/>
    </font>
    <font>
      <sz val="16"/>
      <color theme="1"/>
      <name val="Calibri"/>
      <family val="2"/>
      <scheme val="minor"/>
    </font>
    <font>
      <vertAlign val="subscript"/>
      <sz val="16"/>
      <color theme="1"/>
      <name val="Calibri"/>
      <family val="2"/>
      <scheme val="minor"/>
    </font>
    <font>
      <sz val="10"/>
      <name val="Arial"/>
      <family val="2"/>
    </font>
    <font>
      <b/>
      <sz val="16"/>
      <color rgb="FFFF0000"/>
      <name val="Arial"/>
      <family val="2"/>
    </font>
    <font>
      <vertAlign val="subscrip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0" fillId="2" borderId="0" xfId="0" applyFill="1"/>
    <xf numFmtId="0" fontId="0" fillId="2" borderId="0" xfId="0" applyFill="1" applyAlignment="1">
      <alignment horizontal="center"/>
    </xf>
    <xf numFmtId="0" fontId="4" fillId="2" borderId="0" xfId="0" applyFont="1" applyFill="1"/>
    <xf numFmtId="0" fontId="4" fillId="2" borderId="0" xfId="0" applyFont="1" applyFill="1" applyBorder="1"/>
    <xf numFmtId="0" fontId="5" fillId="2" borderId="0" xfId="0" applyFont="1" applyFill="1" applyBorder="1"/>
    <xf numFmtId="0" fontId="4" fillId="2" borderId="0" xfId="0" applyFont="1" applyFill="1" applyBorder="1" applyAlignment="1">
      <alignment horizontal="right"/>
    </xf>
    <xf numFmtId="0" fontId="4" fillId="2" borderId="0" xfId="0" applyFont="1" applyFill="1" applyAlignment="1">
      <alignment horizontal="left"/>
    </xf>
    <xf numFmtId="0" fontId="2" fillId="2" borderId="0" xfId="0" applyFont="1" applyFill="1"/>
    <xf numFmtId="0" fontId="4" fillId="2" borderId="1" xfId="0" applyFont="1" applyFill="1" applyBorder="1"/>
    <xf numFmtId="0" fontId="5" fillId="2" borderId="1" xfId="0" applyFont="1" applyFill="1" applyBorder="1"/>
    <xf numFmtId="0" fontId="4" fillId="2" borderId="0" xfId="0" applyFont="1" applyFill="1" applyAlignment="1">
      <alignment horizontal="left" wrapText="1"/>
    </xf>
    <xf numFmtId="0" fontId="4" fillId="2" borderId="0" xfId="0" applyFont="1" applyFill="1" applyAlignment="1">
      <alignment wrapText="1"/>
    </xf>
    <xf numFmtId="0" fontId="6" fillId="2" borderId="0" xfId="0" applyFont="1" applyFill="1" applyBorder="1"/>
    <xf numFmtId="0" fontId="5" fillId="2" borderId="0" xfId="0" applyFont="1" applyFill="1" applyBorder="1" applyAlignment="1">
      <alignment horizontal="right"/>
    </xf>
    <xf numFmtId="0" fontId="5" fillId="2" borderId="1" xfId="0" applyFont="1" applyFill="1" applyBorder="1" applyAlignment="1">
      <alignment horizontal="right"/>
    </xf>
    <xf numFmtId="0" fontId="4" fillId="2" borderId="0" xfId="0" applyFont="1" applyFill="1" applyAlignment="1">
      <alignment vertical="top" wrapText="1"/>
    </xf>
    <xf numFmtId="0" fontId="9" fillId="2" borderId="0" xfId="0" applyFont="1" applyFill="1" applyAlignment="1">
      <alignment wrapText="1"/>
    </xf>
    <xf numFmtId="0" fontId="10" fillId="2" borderId="0" xfId="0" applyFont="1" applyFill="1" applyBorder="1" applyAlignment="1">
      <alignment horizontal="center"/>
    </xf>
    <xf numFmtId="0" fontId="11" fillId="2" borderId="0" xfId="0" applyFont="1" applyFill="1" applyBorder="1" applyAlignment="1">
      <alignment wrapText="1"/>
    </xf>
    <xf numFmtId="0" fontId="4" fillId="3" borderId="4" xfId="0" applyFont="1" applyFill="1" applyBorder="1" applyProtection="1">
      <protection locked="0"/>
    </xf>
    <xf numFmtId="0" fontId="0" fillId="3" borderId="4" xfId="0" applyFill="1" applyBorder="1" applyProtection="1">
      <protection locked="0"/>
    </xf>
    <xf numFmtId="0" fontId="14" fillId="0" borderId="0" xfId="0" applyFont="1" applyAlignment="1">
      <alignment horizontal="justify"/>
    </xf>
    <xf numFmtId="0" fontId="15" fillId="0" borderId="5" xfId="0" applyFont="1" applyBorder="1" applyAlignment="1">
      <alignment horizontal="justify" vertical="top" wrapText="1"/>
    </xf>
    <xf numFmtId="0" fontId="15" fillId="0" borderId="6" xfId="0" applyFont="1" applyBorder="1" applyAlignment="1">
      <alignment horizontal="left" vertical="top" wrapText="1"/>
    </xf>
    <xf numFmtId="0" fontId="15" fillId="0" borderId="6" xfId="0" applyFont="1" applyBorder="1" applyAlignment="1">
      <alignment horizontal="justify" vertical="top" wrapText="1"/>
    </xf>
    <xf numFmtId="0" fontId="15" fillId="0" borderId="8" xfId="0" applyFont="1" applyBorder="1" applyAlignment="1">
      <alignment horizontal="justify" vertical="top" wrapText="1"/>
    </xf>
    <xf numFmtId="0" fontId="0" fillId="0" borderId="10" xfId="0" applyBorder="1"/>
    <xf numFmtId="0" fontId="0" fillId="0" borderId="11" xfId="0" applyBorder="1"/>
    <xf numFmtId="165" fontId="0" fillId="0" borderId="11" xfId="0" applyNumberFormat="1" applyBorder="1"/>
    <xf numFmtId="2" fontId="0" fillId="0" borderId="10" xfId="0" applyNumberFormat="1" applyBorder="1"/>
    <xf numFmtId="165" fontId="0" fillId="0" borderId="12" xfId="0" applyNumberFormat="1" applyBorder="1"/>
    <xf numFmtId="2" fontId="0" fillId="0" borderId="13" xfId="0" applyNumberFormat="1" applyBorder="1"/>
    <xf numFmtId="0" fontId="0" fillId="0" borderId="15" xfId="0" applyBorder="1"/>
    <xf numFmtId="0" fontId="0" fillId="0" borderId="13"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6" fillId="2" borderId="1" xfId="0" applyFont="1" applyFill="1" applyBorder="1"/>
    <xf numFmtId="0" fontId="6" fillId="2" borderId="0" xfId="0" applyFont="1" applyFill="1" applyBorder="1" applyAlignment="1">
      <alignment horizontal="right"/>
    </xf>
    <xf numFmtId="0" fontId="6" fillId="2" borderId="0" xfId="0" applyFont="1" applyFill="1" applyBorder="1" applyAlignment="1">
      <alignment shrinkToFit="1"/>
    </xf>
    <xf numFmtId="0" fontId="6" fillId="2" borderId="0" xfId="0" applyFont="1" applyFill="1" applyAlignment="1">
      <alignment horizontal="left" vertical="top" wrapText="1"/>
    </xf>
    <xf numFmtId="0" fontId="4" fillId="2" borderId="0" xfId="0" applyFont="1" applyFill="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6" fillId="2" borderId="0" xfId="0" applyFont="1" applyFill="1" applyAlignment="1">
      <alignment horizontal="left" wrapText="1"/>
    </xf>
    <xf numFmtId="0" fontId="4" fillId="2" borderId="0" xfId="0" applyFont="1" applyFill="1" applyAlignment="1">
      <alignment horizontal="left" wrapText="1"/>
    </xf>
    <xf numFmtId="0" fontId="2" fillId="2" borderId="0" xfId="0" applyFont="1" applyFill="1" applyBorder="1" applyAlignment="1">
      <alignment horizontal="center"/>
    </xf>
    <xf numFmtId="0" fontId="4" fillId="2" borderId="0" xfId="0" applyFont="1" applyFill="1" applyBorder="1" applyAlignment="1">
      <alignment horizontal="center"/>
    </xf>
    <xf numFmtId="0" fontId="1" fillId="2" borderId="0" xfId="0" applyFont="1" applyFill="1" applyAlignment="1">
      <alignment horizont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0" xfId="0" applyFont="1" applyFill="1" applyAlignment="1">
      <alignment horizontal="center"/>
    </xf>
    <xf numFmtId="0" fontId="20" fillId="4" borderId="4" xfId="0" applyFont="1" applyFill="1" applyBorder="1" applyAlignment="1" applyProtection="1">
      <alignment horizontal="center" vertical="top" wrapText="1"/>
      <protection locked="0"/>
    </xf>
    <xf numFmtId="0" fontId="12" fillId="4" borderId="4" xfId="0" applyFont="1" applyFill="1" applyBorder="1" applyAlignment="1" applyProtection="1">
      <alignment horizontal="center" vertical="top" wrapText="1"/>
      <protection locked="0"/>
    </xf>
    <xf numFmtId="164" fontId="12" fillId="4" borderId="4" xfId="0" applyNumberFormat="1" applyFont="1" applyFill="1" applyBorder="1" applyAlignment="1" applyProtection="1">
      <alignment horizontal="center" vertical="top" wrapText="1"/>
      <protection locked="0"/>
    </xf>
    <xf numFmtId="0" fontId="7" fillId="0" borderId="3" xfId="0" applyFont="1" applyFill="1" applyBorder="1" applyAlignment="1">
      <alignment horizontal="center" wrapText="1"/>
    </xf>
    <xf numFmtId="0" fontId="7" fillId="0" borderId="0" xfId="0" applyFont="1" applyFill="1" applyBorder="1" applyAlignment="1">
      <alignment horizontal="center" wrapText="1"/>
    </xf>
    <xf numFmtId="0" fontId="4" fillId="2" borderId="0" xfId="0" applyFont="1" applyFill="1" applyAlignment="1">
      <alignment horizontal="center" wrapText="1"/>
    </xf>
    <xf numFmtId="0" fontId="4" fillId="2" borderId="4" xfId="0" applyFont="1" applyFill="1" applyBorder="1" applyAlignment="1">
      <alignment horizontal="center" vertical="distributed" wrapText="1"/>
    </xf>
    <xf numFmtId="0" fontId="6" fillId="2" borderId="4"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4" xfId="0" applyFont="1" applyFill="1" applyBorder="1" applyAlignment="1">
      <alignment horizontal="center" vertical="center" wrapText="1"/>
    </xf>
    <xf numFmtId="0" fontId="15" fillId="0" borderId="9" xfId="0" applyFont="1" applyBorder="1" applyAlignment="1">
      <alignment horizontal="justify" vertical="top" wrapText="1"/>
    </xf>
    <xf numFmtId="0" fontId="15" fillId="0" borderId="7" xfId="0" applyFont="1" applyBorder="1" applyAlignment="1">
      <alignment horizontal="justify" vertical="top" wrapText="1"/>
    </xf>
    <xf numFmtId="0" fontId="18" fillId="0" borderId="16" xfId="0" applyFont="1" applyBorder="1" applyAlignment="1">
      <alignment horizontal="center"/>
    </xf>
    <xf numFmtId="0" fontId="18" fillId="0" borderId="2" xfId="0" applyFont="1" applyBorder="1" applyAlignment="1">
      <alignment horizontal="center"/>
    </xf>
    <xf numFmtId="0" fontId="18" fillId="0" borderId="14" xfId="0" applyFont="1" applyBorder="1" applyAlignment="1">
      <alignment horizontal="center"/>
    </xf>
    <xf numFmtId="9" fontId="0" fillId="0" borderId="16" xfId="0" applyNumberFormat="1" applyBorder="1" applyAlignment="1">
      <alignment horizontal="center"/>
    </xf>
    <xf numFmtId="9" fontId="0" fillId="0" borderId="2" xfId="0" applyNumberFormat="1" applyBorder="1" applyAlignment="1">
      <alignment horizontal="center"/>
    </xf>
    <xf numFmtId="9" fontId="0" fillId="0" borderId="14" xfId="0" applyNumberFormat="1" applyBorder="1" applyAlignment="1">
      <alignment horizontal="center"/>
    </xf>
  </cellXfs>
  <cellStyles count="1">
    <cellStyle name="Normaali"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fi-FI"/>
  <c:chart>
    <c:title>
      <c:tx>
        <c:rich>
          <a:bodyPr/>
          <a:lstStyle/>
          <a:p>
            <a:pPr>
              <a:defRPr sz="1200" b="1" i="0" u="none" strike="noStrike" baseline="0">
                <a:solidFill>
                  <a:srgbClr val="000000"/>
                </a:solidFill>
                <a:latin typeface="Arial"/>
                <a:ea typeface="Arial"/>
                <a:cs typeface="Arial"/>
              </a:defRPr>
            </a:pPr>
            <a:r>
              <a:rPr lang="fi-FI"/>
              <a:t>LASTEN KEUHKOJEN TT-KUVAUSTEN ANNOKSET
TT-ANNOKSEN TILAVUUSKESKIARVO (CTDI</a:t>
            </a:r>
            <a:r>
              <a:rPr lang="fi-FI" baseline="-25000"/>
              <a:t>vol</a:t>
            </a:r>
            <a:r>
              <a:rPr lang="fi-FI"/>
              <a:t>)</a:t>
            </a:r>
          </a:p>
        </c:rich>
      </c:tx>
      <c:layout>
        <c:manualLayout>
          <c:xMode val="edge"/>
          <c:yMode val="edge"/>
          <c:x val="0.22959920362098521"/>
          <c:y val="6.938431058711044E-3"/>
        </c:manualLayout>
      </c:layout>
      <c:spPr>
        <a:noFill/>
        <a:ln w="25400">
          <a:noFill/>
        </a:ln>
      </c:spPr>
    </c:title>
    <c:plotArea>
      <c:layout>
        <c:manualLayout>
          <c:layoutTarget val="inner"/>
          <c:xMode val="edge"/>
          <c:yMode val="edge"/>
          <c:x val="0.13278026233502771"/>
          <c:y val="0.18300111917350345"/>
          <c:w val="0.83264289505923561"/>
          <c:h val="0.74414673104675821"/>
        </c:manualLayout>
      </c:layout>
      <c:scatterChart>
        <c:scatterStyle val="lineMarker"/>
        <c:ser>
          <c:idx val="0"/>
          <c:order val="0"/>
          <c:tx>
            <c:v>VERTAILUTASO</c:v>
          </c:tx>
          <c:spPr>
            <a:ln w="28575">
              <a:noFill/>
            </a:ln>
          </c:spPr>
          <c:marker>
            <c:symbol val="none"/>
          </c:marker>
          <c:dLbls>
            <c:delete val="1"/>
          </c:dLbls>
          <c:trendline>
            <c:name>Vertailutaso</c:name>
            <c:spPr>
              <a:ln w="31750">
                <a:solidFill>
                  <a:srgbClr val="FF0000"/>
                </a:solidFill>
                <a:prstDash val="solid"/>
              </a:ln>
            </c:spPr>
            <c:trendlineType val="exp"/>
            <c:forward val="3"/>
            <c:backward val="4"/>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TIEDOT'!$G$5:$G$20</c:f>
              <c:numCache>
                <c:formatCode>0.000</c:formatCode>
                <c:ptCount val="16"/>
                <c:pt idx="0">
                  <c:v>0.82678940629367537</c:v>
                </c:pt>
                <c:pt idx="1">
                  <c:v>0.94157124291935035</c:v>
                </c:pt>
                <c:pt idx="2">
                  <c:v>1.0722880563587984</c:v>
                </c:pt>
                <c:pt idx="3">
                  <c:v>1.2211520736813914</c:v>
                </c:pt>
                <c:pt idx="4">
                  <c:v>1.3906826418640885</c:v>
                </c:pt>
                <c:pt idx="5">
                  <c:v>1.583748864751694</c:v>
                </c:pt>
                <c:pt idx="6">
                  <c:v>1.8036181592373768</c:v>
                </c:pt>
                <c:pt idx="7">
                  <c:v>2.0540115524192322</c:v>
                </c:pt>
                <c:pt idx="8">
                  <c:v>2.3391666555716908</c:v>
                </c:pt>
                <c:pt idx="9">
                  <c:v>2.6639093806915715</c:v>
                </c:pt>
                <c:pt idx="10">
                  <c:v>3.0337356133362765</c:v>
                </c:pt>
                <c:pt idx="11">
                  <c:v>3.4549042239700816</c:v>
                </c:pt>
                <c:pt idx="12">
                  <c:v>3.9345429919252553</c:v>
                </c:pt>
                <c:pt idx="13">
                  <c:v>4.4807692346154591</c:v>
                </c:pt>
                <c:pt idx="14">
                  <c:v>5.1028271835078263</c:v>
                </c:pt>
                <c:pt idx="15">
                  <c:v>5.8112444317791523</c:v>
                </c:pt>
              </c:numCache>
            </c:numRef>
          </c:yVal>
        </c:ser>
        <c:ser>
          <c:idx val="1"/>
          <c:order val="1"/>
          <c:tx>
            <c:v>Mitatut annokset</c:v>
          </c:tx>
          <c:spPr>
            <a:ln w="28575">
              <a:noFill/>
            </a:ln>
          </c:spPr>
          <c:marker>
            <c:symbol val="square"/>
            <c:size val="7"/>
            <c:spPr>
              <a:solidFill>
                <a:srgbClr val="4F81BD"/>
              </a:solidFill>
              <a:ln>
                <a:solidFill>
                  <a:srgbClr val="000080"/>
                </a:solidFill>
                <a:prstDash val="solid"/>
              </a:ln>
            </c:spPr>
          </c:marker>
          <c:dLbls>
            <c:dLblPos val="ctr"/>
            <c:showVal val="1"/>
          </c:dLbls>
          <c:trendline>
            <c:name>Mitattuihin annoksiin sovitettu käyrä</c:name>
            <c:spPr>
              <a:ln w="25400">
                <a:solidFill>
                  <a:srgbClr val="000080"/>
                </a:solidFill>
                <a:prstDash val="lgDash"/>
              </a:ln>
            </c:spPr>
            <c:trendlineType val="exp"/>
            <c:forward val="2"/>
            <c:backward val="2"/>
          </c:trendline>
          <c:xVal>
            <c:numRef>
              <c:f>KEUHKOT!$B$13:$B$96</c:f>
              <c:numCache>
                <c:formatCode>General</c:formatCode>
                <c:ptCount val="84"/>
              </c:numCache>
            </c:numRef>
          </c:xVal>
          <c:yVal>
            <c:numRef>
              <c:f>KEUHKOT!$C$13:$C$96</c:f>
              <c:numCache>
                <c:formatCode>General</c:formatCode>
                <c:ptCount val="84"/>
              </c:numCache>
            </c:numRef>
          </c:yVal>
        </c:ser>
        <c:ser>
          <c:idx val="2"/>
          <c:order val="2"/>
          <c:tx>
            <c:strRef>
              <c:f>'[1]KEUHKOT AP -TAI PA-PROJEKTIO'!$F$13:$F$16</c:f>
              <c:strCache>
                <c:ptCount val="1"/>
              </c:strCache>
            </c:strRef>
          </c:tx>
          <c:spPr>
            <a:ln w="28575">
              <a:noFill/>
            </a:ln>
          </c:spPr>
          <c:marker>
            <c:symbol val="square"/>
            <c:size val="7"/>
            <c:spPr>
              <a:noFill/>
              <a:ln w="9525">
                <a:noFill/>
              </a:ln>
            </c:spPr>
          </c:marker>
          <c:dLbls>
            <c:dLbl>
              <c:idx val="0"/>
              <c:delete val="1"/>
            </c:dLbl>
            <c:dLblPos val="ctr"/>
            <c:showVal val="1"/>
          </c:dLbls>
          <c:yVal>
            <c:numLit>
              <c:formatCode>General</c:formatCode>
              <c:ptCount val="1"/>
              <c:pt idx="0">
                <c:v>1</c:v>
              </c:pt>
            </c:numLit>
          </c:yVal>
        </c:ser>
        <c:ser>
          <c:idx val="3"/>
          <c:order val="3"/>
          <c:tx>
            <c:strRef>
              <c:f>'[1]KEUHKOT AP -TAI PA-PROJEKTIO'!$E$13:$E$16</c:f>
              <c:strCache>
                <c:ptCount val="1"/>
              </c:strCache>
            </c:strRef>
          </c:tx>
          <c:spPr>
            <a:ln w="28575">
              <a:noFill/>
            </a:ln>
          </c:spPr>
          <c:marker>
            <c:symbol val="star"/>
            <c:size val="7"/>
            <c:spPr>
              <a:noFill/>
              <a:ln w="9525">
                <a:noFill/>
              </a:ln>
            </c:spPr>
          </c:marker>
          <c:dLbls>
            <c:dLbl>
              <c:idx val="0"/>
              <c:delete val="1"/>
            </c:dLbl>
            <c:dLblPos val="ctr"/>
            <c:showVal val="1"/>
          </c:dLbls>
          <c:yVal>
            <c:numLit>
              <c:formatCode>General</c:formatCode>
              <c:ptCount val="1"/>
              <c:pt idx="0">
                <c:v>1</c:v>
              </c:pt>
            </c:numLit>
          </c:yVal>
        </c:ser>
        <c:ser>
          <c:idx val="4"/>
          <c:order val="4"/>
          <c:tx>
            <c:strRef>
              <c:f>'VERTAILUKÄYRÄN TIEDOT'!$D$11</c:f>
              <c:strCache>
                <c:ptCount val="1"/>
                <c:pt idx="0">
                  <c:v>Saavutettavissa oleva taso </c:v>
                </c:pt>
              </c:strCache>
            </c:strRef>
          </c:tx>
          <c:spPr>
            <a:ln w="28575">
              <a:noFill/>
            </a:ln>
          </c:spPr>
          <c:marker>
            <c:symbol val="none"/>
          </c:marker>
          <c:dLbls>
            <c:delete val="1"/>
          </c:dLbls>
          <c:trendline>
            <c:name>Saavutettavissa oleva taso</c:name>
            <c:spPr>
              <a:ln w="38100">
                <a:solidFill>
                  <a:srgbClr val="00B050"/>
                </a:solidFill>
                <a:prstDash val="sysDot"/>
              </a:ln>
            </c:spPr>
            <c:trendlineType val="exp"/>
            <c:backward val="6"/>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TIEDOT'!$J$5:$J$20</c:f>
              <c:numCache>
                <c:formatCode>0.000</c:formatCode>
                <c:ptCount val="16"/>
                <c:pt idx="0">
                  <c:v>0.6617329409399505</c:v>
                </c:pt>
                <c:pt idx="1">
                  <c:v>0.75851461133732201</c:v>
                </c:pt>
                <c:pt idx="2">
                  <c:v>0.86945107310959568</c:v>
                </c:pt>
                <c:pt idx="3">
                  <c:v>0.99661253353924928</c:v>
                </c:pt>
                <c:pt idx="4">
                  <c:v>1.14237197782183</c:v>
                </c:pt>
                <c:pt idx="5">
                  <c:v>1.3094494518126234</c:v>
                </c:pt>
                <c:pt idx="6">
                  <c:v>1.500962821341024</c:v>
                </c:pt>
                <c:pt idx="7">
                  <c:v>1.7204859553222265</c:v>
                </c:pt>
                <c:pt idx="8">
                  <c:v>1.9721154184328029</c:v>
                </c:pt>
                <c:pt idx="9">
                  <c:v>2.2605469179153985</c:v>
                </c:pt>
                <c:pt idx="10">
                  <c:v>2.5911629311015028</c:v>
                </c:pt>
                <c:pt idx="11">
                  <c:v>2.9701331488868523</c:v>
                </c:pt>
                <c:pt idx="12">
                  <c:v>3.4045296095550532</c:v>
                </c:pt>
                <c:pt idx="13">
                  <c:v>3.9024586714845078</c:v>
                </c:pt>
                <c:pt idx="14">
                  <c:v>4.4732122875074589</c:v>
                </c:pt>
                <c:pt idx="15">
                  <c:v>5.1274414038819218</c:v>
                </c:pt>
              </c:numCache>
            </c:numRef>
          </c:yVal>
        </c:ser>
        <c:dLbls>
          <c:showVal val="1"/>
        </c:dLbls>
        <c:axId val="198288512"/>
        <c:axId val="198290432"/>
      </c:scatterChart>
      <c:valAx>
        <c:axId val="198288512"/>
        <c:scaling>
          <c:orientation val="minMax"/>
          <c:max val="80"/>
          <c:min val="0"/>
        </c:scaling>
        <c:axPos val="b"/>
        <c:majorGridlines>
          <c:spPr>
            <a:ln w="3175">
              <a:solidFill>
                <a:srgbClr val="C0C0C0"/>
              </a:solidFill>
              <a:prstDash val="sysDash"/>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fi-FI"/>
                  <a:t>Potilaan paino (kg)</a:t>
                </a:r>
              </a:p>
            </c:rich>
          </c:tx>
          <c:layout>
            <c:manualLayout>
              <c:xMode val="edge"/>
              <c:yMode val="edge"/>
              <c:x val="0.38450950967851732"/>
              <c:y val="0.96270730939615567"/>
            </c:manualLayout>
          </c:layout>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290432"/>
        <c:crosses val="autoZero"/>
        <c:crossBetween val="midCat"/>
        <c:majorUnit val="5"/>
      </c:valAx>
      <c:valAx>
        <c:axId val="198290432"/>
        <c:scaling>
          <c:orientation val="minMax"/>
          <c:max val="8"/>
          <c:min val="0"/>
        </c:scaling>
        <c:axPos val="l"/>
        <c:majorGridlines>
          <c:spPr>
            <a:ln w="12700">
              <a:solidFill>
                <a:srgbClr val="000000"/>
              </a:solidFill>
              <a:prstDash val="solid"/>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CTDI</a:t>
                </a:r>
                <a:r>
                  <a:rPr lang="en-US" sz="1200" b="1" i="0" u="none" strike="noStrike" baseline="-25000">
                    <a:solidFill>
                      <a:srgbClr val="000000"/>
                    </a:solidFill>
                    <a:latin typeface="Arial"/>
                    <a:cs typeface="Arial"/>
                  </a:rPr>
                  <a:t>vol</a:t>
                </a:r>
                <a:r>
                  <a:rPr lang="en-US" sz="1200" b="1" i="0" u="none" strike="noStrike" baseline="0">
                    <a:solidFill>
                      <a:srgbClr val="000000"/>
                    </a:solidFill>
                    <a:latin typeface="Arial"/>
                    <a:cs typeface="Arial"/>
                  </a:rPr>
                  <a:t> (mGy)</a:t>
                </a:r>
              </a:p>
            </c:rich>
          </c:tx>
          <c:layout>
            <c:manualLayout>
              <c:xMode val="edge"/>
              <c:yMode val="edge"/>
              <c:x val="9.6818941285957624E-3"/>
              <c:y val="0.49089399740380602"/>
            </c:manualLayout>
          </c:layout>
          <c:spPr>
            <a:noFill/>
            <a:ln w="25400">
              <a:noFill/>
            </a:ln>
          </c:spPr>
        </c:title>
        <c:numFmt formatCode="0.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288512"/>
        <c:crosses val="autoZero"/>
        <c:crossBetween val="midCat"/>
        <c:majorUnit val="1"/>
        <c:minorUnit val="0.2"/>
      </c:valAx>
      <c:spPr>
        <a:noFill/>
        <a:ln w="25400">
          <a:noFill/>
        </a:ln>
      </c:spPr>
    </c:plotArea>
    <c:legend>
      <c:legendPos val="r"/>
      <c:legendEntry>
        <c:idx val="0"/>
        <c:delete val="1"/>
      </c:legendEntry>
      <c:legendEntry>
        <c:idx val="4"/>
        <c:delete val="1"/>
      </c:legendEntry>
      <c:layout>
        <c:manualLayout>
          <c:xMode val="edge"/>
          <c:yMode val="edge"/>
          <c:x val="0.15214402660248391"/>
          <c:y val="5.6143781445923933E-2"/>
          <c:w val="0.75979714153988143"/>
          <c:h val="0.11368491729231513"/>
        </c:manualLayout>
      </c:layout>
      <c:spPr>
        <a:no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i-FI"/>
    </a:p>
  </c:txPr>
  <c:printSettings>
    <c:headerFooter alignWithMargins="0"/>
    <c:pageMargins b="1" l="0.75000000000000111" r="0.75000000000000111" t="1" header="0.4921259845000005" footer="0.49212598450000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fi-FI"/>
  <c:chart>
    <c:title>
      <c:tx>
        <c:rich>
          <a:bodyPr/>
          <a:lstStyle/>
          <a:p>
            <a:pPr>
              <a:defRPr sz="1200" b="1" i="0" u="none" strike="noStrike" baseline="0">
                <a:solidFill>
                  <a:srgbClr val="000000"/>
                </a:solidFill>
                <a:latin typeface="Arial"/>
                <a:ea typeface="Arial"/>
                <a:cs typeface="Arial"/>
              </a:defRPr>
            </a:pPr>
            <a:r>
              <a:rPr lang="fi-FI"/>
              <a:t>LASTEN KEUHKOJEN TT-KUVAUSTEN ANNOKSET
ANNOKSEN JA PITUUDEN TULO (DLP)</a:t>
            </a:r>
          </a:p>
        </c:rich>
      </c:tx>
      <c:layout>
        <c:manualLayout>
          <c:xMode val="edge"/>
          <c:yMode val="edge"/>
          <c:x val="0.22633763805971338"/>
          <c:y val="6.756759941311973E-3"/>
        </c:manualLayout>
      </c:layout>
      <c:spPr>
        <a:noFill/>
        <a:ln w="25400">
          <a:noFill/>
        </a:ln>
      </c:spPr>
    </c:title>
    <c:plotArea>
      <c:layout>
        <c:manualLayout>
          <c:layoutTarget val="inner"/>
          <c:xMode val="edge"/>
          <c:yMode val="edge"/>
          <c:x val="0.1132252501359142"/>
          <c:y val="0.20605152082053568"/>
          <c:w val="0.84636559201723116"/>
          <c:h val="0.71911230803962956"/>
        </c:manualLayout>
      </c:layout>
      <c:scatterChart>
        <c:scatterStyle val="lineMarker"/>
        <c:ser>
          <c:idx val="0"/>
          <c:order val="0"/>
          <c:tx>
            <c:v>VERTAILUTASO</c:v>
          </c:tx>
          <c:spPr>
            <a:ln w="28575">
              <a:noFill/>
            </a:ln>
          </c:spPr>
          <c:marker>
            <c:symbol val="none"/>
          </c:marker>
          <c:dLbls>
            <c:delete val="1"/>
          </c:dLbls>
          <c:trendline>
            <c:name>Vertailutaso</c:name>
            <c:spPr>
              <a:ln w="31750">
                <a:solidFill>
                  <a:srgbClr val="FF0000"/>
                </a:solidFill>
                <a:prstDash val="solid"/>
              </a:ln>
            </c:spPr>
            <c:trendlineType val="exp"/>
            <c:forward val="3"/>
            <c:backward val="5"/>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TIEDOT'!$M$5:$M$20</c:f>
              <c:numCache>
                <c:formatCode>0.00</c:formatCode>
                <c:ptCount val="16"/>
                <c:pt idx="0">
                  <c:v>13.337754436499246</c:v>
                </c:pt>
                <c:pt idx="1">
                  <c:v>16.364243713398519</c:v>
                </c:pt>
                <c:pt idx="2">
                  <c:v>20.077478078220587</c:v>
                </c:pt>
                <c:pt idx="3">
                  <c:v>24.633287858660928</c:v>
                </c:pt>
                <c:pt idx="4">
                  <c:v>30.22286306893734</c:v>
                </c:pt>
                <c:pt idx="5">
                  <c:v>37.080776927736935</c:v>
                </c:pt>
                <c:pt idx="6">
                  <c:v>45.494830004301555</c:v>
                </c:pt>
                <c:pt idx="7">
                  <c:v>55.81812811403293</c:v>
                </c:pt>
                <c:pt idx="8">
                  <c:v>68.48390082697324</c:v>
                </c:pt>
                <c:pt idx="9">
                  <c:v>84.023682465618307</c:v>
                </c:pt>
                <c:pt idx="10">
                  <c:v>103.08961857941351</c:v>
                </c:pt>
                <c:pt idx="11">
                  <c:v>126.48183401385224</c:v>
                </c:pt>
                <c:pt idx="12">
                  <c:v>155.18201110797713</c:v>
                </c:pt>
                <c:pt idx="13">
                  <c:v>190.39458716956094</c:v>
                </c:pt>
                <c:pt idx="14">
                  <c:v>233.59730012935827</c:v>
                </c:pt>
                <c:pt idx="15">
                  <c:v>286.60320358334963</c:v>
                </c:pt>
              </c:numCache>
            </c:numRef>
          </c:yVal>
        </c:ser>
        <c:ser>
          <c:idx val="1"/>
          <c:order val="1"/>
          <c:tx>
            <c:v>Mitatut annokset</c:v>
          </c:tx>
          <c:spPr>
            <a:ln w="28575">
              <a:noFill/>
            </a:ln>
          </c:spPr>
          <c:marker>
            <c:symbol val="square"/>
            <c:size val="7"/>
            <c:spPr>
              <a:solidFill>
                <a:srgbClr val="000080"/>
              </a:solidFill>
              <a:ln>
                <a:solidFill>
                  <a:srgbClr val="000080"/>
                </a:solidFill>
                <a:prstDash val="solid"/>
              </a:ln>
            </c:spPr>
          </c:marker>
          <c:dLbls>
            <c:dLblPos val="ctr"/>
            <c:showVal val="1"/>
          </c:dLbls>
          <c:trendline>
            <c:name>Mitattuihin annoksiin sovitettu käyrä</c:name>
            <c:spPr>
              <a:ln w="25400">
                <a:solidFill>
                  <a:srgbClr val="000080"/>
                </a:solidFill>
                <a:prstDash val="lgDash"/>
              </a:ln>
            </c:spPr>
            <c:trendlineType val="exp"/>
            <c:forward val="2"/>
            <c:backward val="2"/>
          </c:trendline>
          <c:xVal>
            <c:numRef>
              <c:f>'[1]KEUHKOT AP -TAI PA-PROJEKTIO'!$B$13:$B$96</c:f>
              <c:numCache>
                <c:formatCode>General</c:formatCode>
                <c:ptCount val="84"/>
              </c:numCache>
            </c:numRef>
          </c:xVal>
          <c:yVal>
            <c:numRef>
              <c:f>'[1]KEUHKOT AP -TAI PA-PROJEKTIO'!$D$13:$D$96</c:f>
              <c:numCache>
                <c:formatCode>General</c:formatCode>
                <c:ptCount val="84"/>
              </c:numCache>
            </c:numRef>
          </c:yVal>
        </c:ser>
        <c:ser>
          <c:idx val="2"/>
          <c:order val="2"/>
          <c:tx>
            <c:v>Mitatut annokset</c:v>
          </c:tx>
          <c:spPr>
            <a:ln w="28575">
              <a:noFill/>
            </a:ln>
          </c:spPr>
          <c:marker>
            <c:symbol val="square"/>
            <c:size val="8"/>
            <c:spPr>
              <a:solidFill>
                <a:schemeClr val="tx2"/>
              </a:solidFill>
              <a:ln w="9525">
                <a:noFill/>
              </a:ln>
            </c:spPr>
          </c:marker>
          <c:dLbls>
            <c:delete val="1"/>
          </c:dLbls>
          <c:trendline>
            <c:name>Mitatut annokset</c:name>
            <c:spPr>
              <a:ln w="31750">
                <a:solidFill>
                  <a:schemeClr val="tx2"/>
                </a:solidFill>
                <a:prstDash val="dash"/>
              </a:ln>
            </c:spPr>
            <c:trendlineType val="exp"/>
          </c:trendline>
          <c:xVal>
            <c:numRef>
              <c:f>KEUHKOT!$B$13:$B$96</c:f>
              <c:numCache>
                <c:formatCode>General</c:formatCode>
                <c:ptCount val="84"/>
              </c:numCache>
            </c:numRef>
          </c:xVal>
          <c:yVal>
            <c:numRef>
              <c:f>KEUHKOT!$D$13:$D$96</c:f>
              <c:numCache>
                <c:formatCode>General</c:formatCode>
                <c:ptCount val="84"/>
              </c:numCache>
            </c:numRef>
          </c:yVal>
        </c:ser>
        <c:ser>
          <c:idx val="3"/>
          <c:order val="3"/>
          <c:tx>
            <c:strRef>
              <c:f>'[1]KEUHKOT AP -TAI PA-PROJEKTIO'!$E$13:$E$16</c:f>
              <c:strCache>
                <c:ptCount val="1"/>
              </c:strCache>
            </c:strRef>
          </c:tx>
          <c:spPr>
            <a:ln w="28575">
              <a:noFill/>
            </a:ln>
          </c:spPr>
          <c:marker>
            <c:symbol val="star"/>
            <c:size val="7"/>
            <c:spPr>
              <a:noFill/>
              <a:ln w="9525">
                <a:noFill/>
              </a:ln>
            </c:spPr>
          </c:marker>
          <c:dLbls>
            <c:dLblPos val="ctr"/>
            <c:showVal val="1"/>
          </c:dLbls>
          <c:yVal>
            <c:numLit>
              <c:formatCode>General</c:formatCode>
              <c:ptCount val="1"/>
              <c:pt idx="0">
                <c:v>1</c:v>
              </c:pt>
            </c:numLit>
          </c:yVal>
        </c:ser>
        <c:ser>
          <c:idx val="4"/>
          <c:order val="4"/>
          <c:tx>
            <c:v>Saavutettavissa oleva taso</c:v>
          </c:tx>
          <c:spPr>
            <a:ln w="28575">
              <a:noFill/>
            </a:ln>
          </c:spPr>
          <c:marker>
            <c:symbol val="none"/>
          </c:marker>
          <c:dLbls>
            <c:delete val="1"/>
          </c:dLbls>
          <c:trendline>
            <c:name>Saavutettavissa oleva taso</c:name>
            <c:spPr>
              <a:ln w="38100">
                <a:solidFill>
                  <a:schemeClr val="accent3">
                    <a:lumMod val="50000"/>
                  </a:schemeClr>
                </a:solidFill>
                <a:prstDash val="sysDot"/>
              </a:ln>
            </c:spPr>
            <c:trendlineType val="exp"/>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TIEDOT'!$P$5:$P$20</c:f>
              <c:numCache>
                <c:formatCode>0.00</c:formatCode>
                <c:ptCount val="16"/>
                <c:pt idx="0">
                  <c:v>10.998731837232331</c:v>
                </c:pt>
                <c:pt idx="1">
                  <c:v>13.43388140225964</c:v>
                </c:pt>
                <c:pt idx="2">
                  <c:v>16.408179797516535</c:v>
                </c:pt>
                <c:pt idx="3">
                  <c:v>20.040996061074676</c:v>
                </c:pt>
                <c:pt idx="4">
                  <c:v>24.478127865273702</c:v>
                </c:pt>
                <c:pt idx="5">
                  <c:v>29.897652889242611</c:v>
                </c:pt>
                <c:pt idx="6">
                  <c:v>36.517075701436305</c:v>
                </c:pt>
                <c:pt idx="7">
                  <c:v>44.602056981678011</c:v>
                </c:pt>
                <c:pt idx="8">
                  <c:v>54.477075417038591</c:v>
                </c:pt>
                <c:pt idx="9">
                  <c:v>66.538450170870519</c:v>
                </c:pt>
                <c:pt idx="10">
                  <c:v>81.270246562404282</c:v>
                </c:pt>
                <c:pt idx="11">
                  <c:v>99.263703307677631</c:v>
                </c:pt>
                <c:pt idx="12">
                  <c:v>121.24096100519024</c:v>
                </c:pt>
                <c:pt idx="13">
                  <c:v>148.08404417372898</c:v>
                </c:pt>
                <c:pt idx="14">
                  <c:v>180.87025999330496</c:v>
                </c:pt>
                <c:pt idx="15">
                  <c:v>220.91543442496973</c:v>
                </c:pt>
              </c:numCache>
            </c:numRef>
          </c:yVal>
        </c:ser>
        <c:dLbls>
          <c:showVal val="1"/>
        </c:dLbls>
        <c:axId val="198251264"/>
        <c:axId val="198253184"/>
      </c:scatterChart>
      <c:valAx>
        <c:axId val="198251264"/>
        <c:scaling>
          <c:orientation val="minMax"/>
          <c:max val="80"/>
          <c:min val="0"/>
        </c:scaling>
        <c:axPos val="b"/>
        <c:majorGridlines>
          <c:spPr>
            <a:ln w="3175">
              <a:solidFill>
                <a:srgbClr val="C0C0C0"/>
              </a:solidFill>
              <a:prstDash val="sysDash"/>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fi-FI"/>
                  <a:t>Potilaan paino (kg)</a:t>
                </a:r>
              </a:p>
            </c:rich>
          </c:tx>
          <c:layout>
            <c:manualLayout>
              <c:xMode val="edge"/>
              <c:yMode val="edge"/>
              <c:x val="0.3882033428539326"/>
              <c:y val="0.95752940882592352"/>
            </c:manualLayout>
          </c:layout>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253184"/>
        <c:crosses val="autoZero"/>
        <c:crossBetween val="midCat"/>
        <c:majorUnit val="5"/>
        <c:minorUnit val="1"/>
      </c:valAx>
      <c:valAx>
        <c:axId val="198253184"/>
        <c:scaling>
          <c:orientation val="minMax"/>
          <c:max val="300"/>
          <c:min val="0"/>
        </c:scaling>
        <c:axPos val="l"/>
        <c:majorGridlines>
          <c:spPr>
            <a:ln w="12700">
              <a:solidFill>
                <a:srgbClr val="000000"/>
              </a:solidFill>
              <a:prstDash val="solid"/>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fi-FI"/>
                  <a:t>DLP (mGy cm)</a:t>
                </a:r>
              </a:p>
            </c:rich>
          </c:tx>
          <c:layout>
            <c:manualLayout>
              <c:xMode val="edge"/>
              <c:yMode val="edge"/>
              <c:x val="9.6022028267757267E-3"/>
              <c:y val="0.51351375553970857"/>
            </c:manualLayout>
          </c:layout>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251264"/>
        <c:crosses val="autoZero"/>
        <c:crossBetween val="midCat"/>
        <c:majorUnit val="50"/>
        <c:minorUnit val="10"/>
      </c:valAx>
      <c:spPr>
        <a:noFill/>
        <a:ln w="25400">
          <a:noFill/>
        </a:ln>
      </c:spPr>
    </c:plotArea>
    <c:legend>
      <c:legendPos val="r"/>
      <c:legendEntry>
        <c:idx val="0"/>
        <c:delete val="1"/>
      </c:legendEntry>
      <c:legendEntry>
        <c:idx val="1"/>
        <c:delete val="1"/>
      </c:legendEntry>
      <c:legendEntry>
        <c:idx val="4"/>
        <c:delete val="1"/>
      </c:legendEntry>
      <c:legendEntry>
        <c:idx val="7"/>
        <c:delete val="1"/>
      </c:legendEntry>
      <c:layout>
        <c:manualLayout>
          <c:xMode val="edge"/>
          <c:yMode val="edge"/>
          <c:x val="0.1248287122545897"/>
          <c:y val="7.5817883136948414E-2"/>
          <c:w val="0.7817101051668951"/>
          <c:h val="0.1124792911524356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i-FI"/>
    </a:p>
  </c:txPr>
  <c:printSettings>
    <c:headerFooter alignWithMargins="0"/>
    <c:pageMargins b="1" l="0.75000000000000111" r="0.75000000000000111" t="1" header="0.4921259845000005" footer="0.49212598450000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fi-FI"/>
  <c:chart>
    <c:title>
      <c:tx>
        <c:rich>
          <a:bodyPr/>
          <a:lstStyle/>
          <a:p>
            <a:pPr>
              <a:defRPr sz="1200" b="1" i="0" u="none" strike="noStrike" baseline="0">
                <a:solidFill>
                  <a:srgbClr val="000000"/>
                </a:solidFill>
                <a:latin typeface="Arial"/>
                <a:ea typeface="Arial"/>
                <a:cs typeface="Arial"/>
              </a:defRPr>
            </a:pPr>
            <a:r>
              <a:rPr lang="fi-FI"/>
              <a:t>LASTEN VATSAN TT-KUVAUSTEN ANNOKSET
TT-ANNOKSEN TILAVUUSKESKIARVO (CTDI</a:t>
            </a:r>
            <a:r>
              <a:rPr lang="fi-FI" baseline="-25000"/>
              <a:t>vol</a:t>
            </a:r>
            <a:r>
              <a:rPr lang="fi-FI"/>
              <a:t>)</a:t>
            </a:r>
          </a:p>
        </c:rich>
      </c:tx>
      <c:layout>
        <c:manualLayout>
          <c:xMode val="edge"/>
          <c:yMode val="edge"/>
          <c:x val="0.22959920362098521"/>
          <c:y val="6.9384310587110474E-3"/>
        </c:manualLayout>
      </c:layout>
      <c:spPr>
        <a:noFill/>
        <a:ln w="25400">
          <a:noFill/>
        </a:ln>
      </c:spPr>
    </c:title>
    <c:plotArea>
      <c:layout>
        <c:manualLayout>
          <c:layoutTarget val="inner"/>
          <c:xMode val="edge"/>
          <c:yMode val="edge"/>
          <c:x val="0.13278026233502771"/>
          <c:y val="0.18300111917350345"/>
          <c:w val="0.83264289505923561"/>
          <c:h val="0.74414673104675821"/>
        </c:manualLayout>
      </c:layout>
      <c:scatterChart>
        <c:scatterStyle val="lineMarker"/>
        <c:ser>
          <c:idx val="0"/>
          <c:order val="0"/>
          <c:tx>
            <c:v>VERTAILUTASO</c:v>
          </c:tx>
          <c:spPr>
            <a:ln w="28575">
              <a:noFill/>
            </a:ln>
          </c:spPr>
          <c:marker>
            <c:symbol val="none"/>
          </c:marker>
          <c:dLbls>
            <c:delete val="1"/>
          </c:dLbls>
          <c:trendline>
            <c:name>Vertailutaso</c:name>
            <c:spPr>
              <a:ln w="31750">
                <a:solidFill>
                  <a:srgbClr val="FF0000"/>
                </a:solidFill>
                <a:prstDash val="solid"/>
              </a:ln>
            </c:spPr>
            <c:trendlineType val="exp"/>
            <c:forward val="3"/>
            <c:backward val="5"/>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TIEDOT'!$H$5:$H$20</c:f>
              <c:numCache>
                <c:formatCode>0.000</c:formatCode>
                <c:ptCount val="16"/>
                <c:pt idx="0">
                  <c:v>1.5129719874519538</c:v>
                </c:pt>
                <c:pt idx="1">
                  <c:v>1.7420732380626447</c:v>
                </c:pt>
                <c:pt idx="2">
                  <c:v>2.0058660648999243</c:v>
                </c:pt>
                <c:pt idx="3">
                  <c:v>2.3096036276819389</c:v>
                </c:pt>
                <c:pt idx="4">
                  <c:v>2.6593345439879648</c:v>
                </c:pt>
                <c:pt idx="5">
                  <c:v>3.0620233411850126</c:v>
                </c:pt>
                <c:pt idx="6">
                  <c:v>3.5256891477450236</c:v>
                </c:pt>
                <c:pt idx="7">
                  <c:v>4.0595653858459455</c:v>
                </c:pt>
                <c:pt idx="8">
                  <c:v>4.6742836453687202</c:v>
                </c:pt>
                <c:pt idx="9">
                  <c:v>5.3820854009495251</c:v>
                </c:pt>
                <c:pt idx="10">
                  <c:v>6.1970657882121385</c:v>
                </c:pt>
                <c:pt idx="11">
                  <c:v>7.1354542937304632</c:v>
                </c:pt>
                <c:pt idx="12">
                  <c:v>8.2159379483698292</c:v>
                </c:pt>
                <c:pt idx="13">
                  <c:v>9.4600334600662315</c:v>
                </c:pt>
                <c:pt idx="14">
                  <c:v>10.892515696680661</c:v>
                </c:pt>
                <c:pt idx="15">
                  <c:v>12.541911051718829</c:v>
                </c:pt>
              </c:numCache>
            </c:numRef>
          </c:yVal>
        </c:ser>
        <c:ser>
          <c:idx val="3"/>
          <c:order val="1"/>
          <c:tx>
            <c:v>Mitatut annokset</c:v>
          </c:tx>
          <c:spPr>
            <a:ln w="28575">
              <a:noFill/>
            </a:ln>
          </c:spPr>
          <c:marker>
            <c:symbol val="square"/>
            <c:size val="8"/>
            <c:spPr>
              <a:solidFill>
                <a:schemeClr val="tx2"/>
              </a:solidFill>
              <a:ln w="9525">
                <a:noFill/>
              </a:ln>
            </c:spPr>
          </c:marker>
          <c:dLbls>
            <c:delete val="1"/>
          </c:dLbls>
          <c:trendline>
            <c:name>Mitattuihin annoksiin sovitettu käyrä</c:name>
            <c:spPr>
              <a:ln w="31750">
                <a:solidFill>
                  <a:schemeClr val="tx2"/>
                </a:solidFill>
                <a:prstDash val="dash"/>
              </a:ln>
            </c:spPr>
            <c:trendlineType val="exp"/>
          </c:trendline>
          <c:xVal>
            <c:numRef>
              <c:f>VATSA!$B$13:$B$96</c:f>
              <c:numCache>
                <c:formatCode>General</c:formatCode>
                <c:ptCount val="84"/>
              </c:numCache>
            </c:numRef>
          </c:xVal>
          <c:yVal>
            <c:numRef>
              <c:f>VATSA!$C$13:$C$96</c:f>
              <c:numCache>
                <c:formatCode>General</c:formatCode>
                <c:ptCount val="84"/>
              </c:numCache>
            </c:numRef>
          </c:yVal>
        </c:ser>
        <c:ser>
          <c:idx val="4"/>
          <c:order val="2"/>
          <c:tx>
            <c:strRef>
              <c:f>'VERTAILUKÄYRÄN TIEDOT'!$D$11</c:f>
              <c:strCache>
                <c:ptCount val="1"/>
                <c:pt idx="0">
                  <c:v>Saavutettavissa oleva taso </c:v>
                </c:pt>
              </c:strCache>
            </c:strRef>
          </c:tx>
          <c:spPr>
            <a:ln w="28575">
              <a:noFill/>
            </a:ln>
          </c:spPr>
          <c:marker>
            <c:symbol val="none"/>
          </c:marker>
          <c:dLbls>
            <c:delete val="1"/>
          </c:dLbls>
          <c:trendline>
            <c:name>Saavutettavissa oleva taso</c:name>
            <c:spPr>
              <a:ln w="38100">
                <a:solidFill>
                  <a:srgbClr val="00B050"/>
                </a:solidFill>
                <a:prstDash val="sysDot"/>
              </a:ln>
            </c:spPr>
            <c:trendlineType val="exp"/>
            <c:backward val="6"/>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TIEDOT'!$K$5:$K$20</c:f>
              <c:numCache>
                <c:formatCode>0.000</c:formatCode>
                <c:ptCount val="16"/>
                <c:pt idx="0">
                  <c:v>1.1114500865108281</c:v>
                </c:pt>
                <c:pt idx="1">
                  <c:v>1.2803910601211932</c:v>
                </c:pt>
                <c:pt idx="2">
                  <c:v>1.4750111469106459</c:v>
                </c:pt>
                <c:pt idx="3">
                  <c:v>1.6992135850313774</c:v>
                </c:pt>
                <c:pt idx="4">
                  <c:v>1.9574949068029635</c:v>
                </c:pt>
                <c:pt idx="5">
                  <c:v>2.2550351197249783</c:v>
                </c:pt>
                <c:pt idx="6">
                  <c:v>2.5978015950490074</c:v>
                </c:pt>
                <c:pt idx="7">
                  <c:v>2.9926687474659892</c:v>
                </c:pt>
                <c:pt idx="8">
                  <c:v>3.4475559061663814</c:v>
                </c:pt>
                <c:pt idx="9">
                  <c:v>3.9715861423710015</c:v>
                </c:pt>
                <c:pt idx="10">
                  <c:v>4.5752692387266318</c:v>
                </c:pt>
                <c:pt idx="11">
                  <c:v>5.2707124701420458</c:v>
                </c:pt>
                <c:pt idx="12">
                  <c:v>6.0718634234173683</c:v>
                </c:pt>
                <c:pt idx="13">
                  <c:v>6.9947897255795679</c:v>
                </c:pt>
                <c:pt idx="14">
                  <c:v>8.0580012910659846</c:v>
                </c:pt>
                <c:pt idx="15">
                  <c:v>9.2828215506422591</c:v>
                </c:pt>
              </c:numCache>
            </c:numRef>
          </c:yVal>
        </c:ser>
        <c:dLbls>
          <c:showVal val="1"/>
        </c:dLbls>
        <c:axId val="198522368"/>
        <c:axId val="198524288"/>
      </c:scatterChart>
      <c:valAx>
        <c:axId val="198522368"/>
        <c:scaling>
          <c:orientation val="minMax"/>
          <c:max val="80"/>
          <c:min val="0"/>
        </c:scaling>
        <c:axPos val="b"/>
        <c:majorGridlines>
          <c:spPr>
            <a:ln w="3175">
              <a:solidFill>
                <a:srgbClr val="C0C0C0"/>
              </a:solidFill>
              <a:prstDash val="sysDash"/>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fi-FI"/>
                  <a:t>Potilaan paino (kg)</a:t>
                </a:r>
              </a:p>
            </c:rich>
          </c:tx>
          <c:layout>
            <c:manualLayout>
              <c:xMode val="edge"/>
              <c:yMode val="edge"/>
              <c:x val="0.38450950967851732"/>
              <c:y val="0.96270730939615567"/>
            </c:manualLayout>
          </c:layout>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524288"/>
        <c:crosses val="autoZero"/>
        <c:crossBetween val="midCat"/>
        <c:majorUnit val="5"/>
      </c:valAx>
      <c:valAx>
        <c:axId val="198524288"/>
        <c:scaling>
          <c:orientation val="minMax"/>
          <c:max val="15"/>
          <c:min val="0"/>
        </c:scaling>
        <c:axPos val="l"/>
        <c:majorGridlines>
          <c:spPr>
            <a:ln w="12700">
              <a:solidFill>
                <a:srgbClr val="000000"/>
              </a:solidFill>
              <a:prstDash val="solid"/>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CTDI</a:t>
                </a:r>
                <a:r>
                  <a:rPr lang="en-US" sz="1200" b="1" i="0" u="none" strike="noStrike" baseline="-25000">
                    <a:solidFill>
                      <a:srgbClr val="000000"/>
                    </a:solidFill>
                    <a:latin typeface="Arial"/>
                    <a:cs typeface="Arial"/>
                  </a:rPr>
                  <a:t>vol</a:t>
                </a:r>
                <a:r>
                  <a:rPr lang="en-US" sz="1200" b="1" i="0" u="none" strike="noStrike" baseline="0">
                    <a:solidFill>
                      <a:srgbClr val="000000"/>
                    </a:solidFill>
                    <a:latin typeface="Arial"/>
                    <a:cs typeface="Arial"/>
                  </a:rPr>
                  <a:t> (mGy)</a:t>
                </a:r>
              </a:p>
            </c:rich>
          </c:tx>
          <c:layout>
            <c:manualLayout>
              <c:xMode val="edge"/>
              <c:yMode val="edge"/>
              <c:x val="9.6818941285957624E-3"/>
              <c:y val="0.49089399740380613"/>
            </c:manualLayout>
          </c:layout>
          <c:spPr>
            <a:noFill/>
            <a:ln w="25400">
              <a:noFill/>
            </a:ln>
          </c:spPr>
        </c:title>
        <c:numFmt formatCode="0.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522368"/>
        <c:crosses val="autoZero"/>
        <c:crossBetween val="midCat"/>
        <c:majorUnit val="1"/>
        <c:minorUnit val="0.2"/>
      </c:valAx>
      <c:spPr>
        <a:noFill/>
        <a:ln w="25400">
          <a:noFill/>
        </a:ln>
      </c:spPr>
    </c:plotArea>
    <c:legend>
      <c:legendPos val="r"/>
      <c:legendEntry>
        <c:idx val="0"/>
        <c:delete val="1"/>
      </c:legendEntry>
      <c:legendEntry>
        <c:idx val="2"/>
        <c:delete val="1"/>
      </c:legendEntry>
      <c:layout>
        <c:manualLayout>
          <c:xMode val="edge"/>
          <c:yMode val="edge"/>
          <c:x val="0.15214402660248391"/>
          <c:y val="5.6143781445923933E-2"/>
          <c:w val="0.75979714153988176"/>
          <c:h val="8.4615149850454763E-2"/>
        </c:manualLayout>
      </c:layout>
      <c:spPr>
        <a:no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i-FI"/>
    </a:p>
  </c:txPr>
  <c:printSettings>
    <c:headerFooter alignWithMargins="0"/>
    <c:pageMargins b="1" l="0.75000000000000155" r="0.75000000000000155" t="1" header="0.49212598450000072" footer="0.49212598450000072"/>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fi-FI"/>
  <c:chart>
    <c:title>
      <c:tx>
        <c:rich>
          <a:bodyPr/>
          <a:lstStyle/>
          <a:p>
            <a:pPr>
              <a:defRPr sz="1200" b="1" i="0" u="none" strike="noStrike" baseline="0">
                <a:solidFill>
                  <a:srgbClr val="000000"/>
                </a:solidFill>
                <a:latin typeface="Arial"/>
                <a:ea typeface="Arial"/>
                <a:cs typeface="Arial"/>
              </a:defRPr>
            </a:pPr>
            <a:r>
              <a:rPr lang="fi-FI"/>
              <a:t>LASTEN VATSAN TT-KUVAUSTEN ANNOKSET
ANNOKSEN JA PITUUDEN TULO (DLP)</a:t>
            </a:r>
          </a:p>
        </c:rich>
      </c:tx>
      <c:layout>
        <c:manualLayout>
          <c:xMode val="edge"/>
          <c:yMode val="edge"/>
          <c:x val="0.22633763805971338"/>
          <c:y val="6.7567599413119748E-3"/>
        </c:manualLayout>
      </c:layout>
      <c:spPr>
        <a:noFill/>
        <a:ln w="25400">
          <a:noFill/>
        </a:ln>
      </c:spPr>
    </c:title>
    <c:plotArea>
      <c:layout>
        <c:manualLayout>
          <c:layoutTarget val="inner"/>
          <c:xMode val="edge"/>
          <c:yMode val="edge"/>
          <c:x val="0.12620038000905234"/>
          <c:y val="0.20752905534029625"/>
          <c:w val="0.84636559201723116"/>
          <c:h val="0.71911230803962956"/>
        </c:manualLayout>
      </c:layout>
      <c:scatterChart>
        <c:scatterStyle val="lineMarker"/>
        <c:ser>
          <c:idx val="0"/>
          <c:order val="0"/>
          <c:tx>
            <c:v>VERTAILUTASO</c:v>
          </c:tx>
          <c:spPr>
            <a:ln w="28575">
              <a:noFill/>
            </a:ln>
          </c:spPr>
          <c:marker>
            <c:symbol val="none"/>
          </c:marker>
          <c:dLbls>
            <c:delete val="1"/>
          </c:dLbls>
          <c:trendline>
            <c:name>Vertailutaso</c:name>
            <c:spPr>
              <a:ln w="31750">
                <a:solidFill>
                  <a:srgbClr val="FF0000"/>
                </a:solidFill>
                <a:prstDash val="solid"/>
              </a:ln>
            </c:spPr>
            <c:trendlineType val="exp"/>
            <c:forward val="3"/>
            <c:backward val="5"/>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TIEDOT'!$N$5:$N$20</c:f>
              <c:numCache>
                <c:formatCode>0.00</c:formatCode>
                <c:ptCount val="16"/>
                <c:pt idx="0">
                  <c:v>46.345803836505489</c:v>
                </c:pt>
                <c:pt idx="1">
                  <c:v>55.430542793596047</c:v>
                </c:pt>
                <c:pt idx="2">
                  <c:v>66.296079041626456</c:v>
                </c:pt>
                <c:pt idx="3">
                  <c:v>79.291485790778893</c:v>
                </c:pt>
                <c:pt idx="4">
                  <c:v>94.834261841664542</c:v>
                </c:pt>
                <c:pt idx="5">
                  <c:v>113.42374442047954</c:v>
                </c:pt>
                <c:pt idx="6">
                  <c:v>135.6571512080898</c:v>
                </c:pt>
                <c:pt idx="7">
                  <c:v>162.24876693959467</c:v>
                </c:pt>
                <c:pt idx="8">
                  <c:v>194.05289097541552</c:v>
                </c:pt>
                <c:pt idx="9">
                  <c:v>232.09128307234565</c:v>
                </c:pt>
                <c:pt idx="10">
                  <c:v>277.58598909506571</c:v>
                </c:pt>
                <c:pt idx="11">
                  <c:v>331.99860124805843</c:v>
                </c:pt>
                <c:pt idx="12">
                  <c:v>397.07721412739943</c:v>
                </c:pt>
                <c:pt idx="13">
                  <c:v>474.91258513276222</c:v>
                </c:pt>
                <c:pt idx="14">
                  <c:v>568.00530348517975</c:v>
                </c:pt>
                <c:pt idx="15">
                  <c:v>679.34612576564916</c:v>
                </c:pt>
              </c:numCache>
            </c:numRef>
          </c:yVal>
        </c:ser>
        <c:ser>
          <c:idx val="3"/>
          <c:order val="1"/>
          <c:tx>
            <c:v>Mitatut annokset</c:v>
          </c:tx>
          <c:spPr>
            <a:ln w="28575">
              <a:noFill/>
            </a:ln>
          </c:spPr>
          <c:marker>
            <c:symbol val="square"/>
            <c:size val="8"/>
            <c:spPr>
              <a:solidFill>
                <a:schemeClr val="tx2"/>
              </a:solidFill>
              <a:ln w="9525">
                <a:noFill/>
              </a:ln>
            </c:spPr>
          </c:marker>
          <c:dLbls>
            <c:delete val="1"/>
          </c:dLbls>
          <c:trendline>
            <c:name>Mitattuihin annoksiin sovitettu käyrä</c:name>
            <c:spPr>
              <a:ln w="31750">
                <a:solidFill>
                  <a:srgbClr val="1F497D"/>
                </a:solidFill>
                <a:prstDash val="dash"/>
              </a:ln>
            </c:spPr>
            <c:trendlineType val="exp"/>
          </c:trendline>
          <c:xVal>
            <c:numRef>
              <c:f>VATSA!$B$13:$B$96</c:f>
              <c:numCache>
                <c:formatCode>General</c:formatCode>
                <c:ptCount val="84"/>
              </c:numCache>
            </c:numRef>
          </c:xVal>
          <c:yVal>
            <c:numRef>
              <c:f>VATSA!$D$13:$D$96</c:f>
              <c:numCache>
                <c:formatCode>General</c:formatCode>
                <c:ptCount val="84"/>
              </c:numCache>
            </c:numRef>
          </c:yVal>
        </c:ser>
        <c:ser>
          <c:idx val="4"/>
          <c:order val="2"/>
          <c:tx>
            <c:v>Saavutettavissa oleva taso</c:v>
          </c:tx>
          <c:spPr>
            <a:ln w="28575">
              <a:noFill/>
            </a:ln>
          </c:spPr>
          <c:dLbls>
            <c:delete val="1"/>
          </c:dLbls>
          <c:trendline>
            <c:name>Saavutettavissa oleva taso</c:name>
            <c:spPr>
              <a:ln w="38100">
                <a:solidFill>
                  <a:srgbClr val="9BBB59">
                    <a:lumMod val="50000"/>
                  </a:srgbClr>
                </a:solidFill>
                <a:prstDash val="sysDot"/>
              </a:ln>
            </c:spPr>
            <c:trendlineType val="exp"/>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TIEDOT'!$Q$5:$Q$20</c:f>
              <c:numCache>
                <c:formatCode>0.00</c:formatCode>
                <c:ptCount val="16"/>
                <c:pt idx="0">
                  <c:v>32.635226331325597</c:v>
                </c:pt>
                <c:pt idx="1">
                  <c:v>39.424689901789648</c:v>
                </c:pt>
                <c:pt idx="2">
                  <c:v>47.626639940301004</c:v>
                </c:pt>
                <c:pt idx="3">
                  <c:v>57.53493147704144</c:v>
                </c:pt>
                <c:pt idx="4">
                  <c:v>69.504553422563632</c:v>
                </c:pt>
                <c:pt idx="5">
                  <c:v>83.964346918492495</c:v>
                </c:pt>
                <c:pt idx="6">
                  <c:v>101.43236962602047</c:v>
                </c:pt>
                <c:pt idx="7">
                  <c:v>122.53445641561554</c:v>
                </c:pt>
                <c:pt idx="8">
                  <c:v>148.02664144029484</c:v>
                </c:pt>
                <c:pt idx="9">
                  <c:v>178.82224491837877</c:v>
                </c:pt>
                <c:pt idx="10">
                  <c:v>216.02459507632904</c:v>
                </c:pt>
                <c:pt idx="11">
                  <c:v>260.96655759574162</c:v>
                </c:pt>
                <c:pt idx="12">
                  <c:v>315.25828880414377</c:v>
                </c:pt>
                <c:pt idx="13">
                  <c:v>380.84492348508758</c:v>
                </c:pt>
                <c:pt idx="14">
                  <c:v>460.07626411520312</c:v>
                </c:pt>
                <c:pt idx="15">
                  <c:v>555.79096831650509</c:v>
                </c:pt>
              </c:numCache>
            </c:numRef>
          </c:yVal>
        </c:ser>
        <c:dLbls>
          <c:showVal val="1"/>
        </c:dLbls>
        <c:axId val="198710400"/>
        <c:axId val="198712320"/>
      </c:scatterChart>
      <c:valAx>
        <c:axId val="198710400"/>
        <c:scaling>
          <c:orientation val="minMax"/>
          <c:max val="80"/>
          <c:min val="0"/>
        </c:scaling>
        <c:axPos val="b"/>
        <c:majorGridlines>
          <c:spPr>
            <a:ln w="3175">
              <a:solidFill>
                <a:srgbClr val="C0C0C0"/>
              </a:solidFill>
              <a:prstDash val="sysDash"/>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fi-FI"/>
                  <a:t>Potilaan paino (kg)</a:t>
                </a:r>
              </a:p>
            </c:rich>
          </c:tx>
          <c:layout>
            <c:manualLayout>
              <c:xMode val="edge"/>
              <c:yMode val="edge"/>
              <c:x val="0.3882033428539326"/>
              <c:y val="0.95752940882592352"/>
            </c:manualLayout>
          </c:layout>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712320"/>
        <c:crosses val="autoZero"/>
        <c:crossBetween val="midCat"/>
        <c:majorUnit val="5"/>
        <c:minorUnit val="1"/>
      </c:valAx>
      <c:valAx>
        <c:axId val="198712320"/>
        <c:scaling>
          <c:orientation val="minMax"/>
          <c:max val="1000"/>
          <c:min val="0"/>
        </c:scaling>
        <c:axPos val="l"/>
        <c:majorGridlines>
          <c:spPr>
            <a:ln w="12700">
              <a:solidFill>
                <a:srgbClr val="000000"/>
              </a:solidFill>
              <a:prstDash val="solid"/>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fi-FI"/>
                  <a:t>DLP (mGy cm)</a:t>
                </a:r>
              </a:p>
            </c:rich>
          </c:tx>
          <c:layout>
            <c:manualLayout>
              <c:xMode val="edge"/>
              <c:yMode val="edge"/>
              <c:x val="9.6022028267757267E-3"/>
              <c:y val="0.51351375553970857"/>
            </c:manualLayout>
          </c:layout>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710400"/>
        <c:crosses val="autoZero"/>
        <c:crossBetween val="midCat"/>
        <c:majorUnit val="100"/>
        <c:minorUnit val="20"/>
      </c:valAx>
      <c:spPr>
        <a:noFill/>
        <a:ln w="25400">
          <a:noFill/>
        </a:ln>
      </c:spPr>
    </c:plotArea>
    <c:legend>
      <c:legendPos val="r"/>
      <c:legendEntry>
        <c:idx val="0"/>
        <c:delete val="1"/>
      </c:legendEntry>
      <c:legendEntry>
        <c:idx val="2"/>
        <c:delete val="1"/>
      </c:legendEntry>
      <c:layout>
        <c:manualLayout>
          <c:xMode val="edge"/>
          <c:yMode val="edge"/>
          <c:x val="0.12482871225458973"/>
          <c:y val="8.4683131363898656E-2"/>
          <c:w val="0.8"/>
          <c:h val="0.1198669980082277"/>
        </c:manualLayout>
      </c:layout>
      <c:spPr>
        <a:no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i-FI"/>
    </a:p>
  </c:txPr>
  <c:printSettings>
    <c:headerFooter alignWithMargins="0"/>
    <c:pageMargins b="1" l="0.75000000000000133" r="0.75000000000000133" t="1" header="0.49212598450000061" footer="0.4921259845000006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fi-FI"/>
  <c:chart>
    <c:title>
      <c:tx>
        <c:rich>
          <a:bodyPr/>
          <a:lstStyle/>
          <a:p>
            <a:pPr>
              <a:defRPr sz="1200" b="1" i="0" u="none" strike="noStrike" baseline="0">
                <a:solidFill>
                  <a:srgbClr val="000000"/>
                </a:solidFill>
                <a:latin typeface="Arial"/>
                <a:ea typeface="Arial"/>
                <a:cs typeface="Arial"/>
              </a:defRPr>
            </a:pPr>
            <a:r>
              <a:rPr lang="fi-FI"/>
              <a:t>LASTEN VARTALON TT-KUVAUSTEN ANNOKSET
TT-ANNOKSEN TILAVUUSKESKIARVO (CTDI</a:t>
            </a:r>
            <a:r>
              <a:rPr lang="fi-FI" baseline="-25000"/>
              <a:t>vol</a:t>
            </a:r>
            <a:r>
              <a:rPr lang="fi-FI"/>
              <a:t>)</a:t>
            </a:r>
          </a:p>
        </c:rich>
      </c:tx>
      <c:layout>
        <c:manualLayout>
          <c:xMode val="edge"/>
          <c:yMode val="edge"/>
          <c:x val="0.22959920362098521"/>
          <c:y val="6.9384310587110474E-3"/>
        </c:manualLayout>
      </c:layout>
      <c:spPr>
        <a:noFill/>
        <a:ln w="25400">
          <a:noFill/>
        </a:ln>
      </c:spPr>
    </c:title>
    <c:plotArea>
      <c:layout>
        <c:manualLayout>
          <c:layoutTarget val="inner"/>
          <c:xMode val="edge"/>
          <c:yMode val="edge"/>
          <c:x val="0.13278026233502771"/>
          <c:y val="0.18300111917350345"/>
          <c:w val="0.83264289505923561"/>
          <c:h val="0.74414673104675821"/>
        </c:manualLayout>
      </c:layout>
      <c:scatterChart>
        <c:scatterStyle val="lineMarker"/>
        <c:ser>
          <c:idx val="0"/>
          <c:order val="0"/>
          <c:tx>
            <c:v>VERTAILUTASO</c:v>
          </c:tx>
          <c:spPr>
            <a:ln w="28575">
              <a:noFill/>
            </a:ln>
          </c:spPr>
          <c:marker>
            <c:symbol val="none"/>
          </c:marker>
          <c:dLbls>
            <c:delete val="1"/>
          </c:dLbls>
          <c:trendline>
            <c:name>Vertailutaso</c:name>
            <c:spPr>
              <a:ln w="31750">
                <a:solidFill>
                  <a:srgbClr val="FF0000"/>
                </a:solidFill>
                <a:prstDash val="solid"/>
              </a:ln>
            </c:spPr>
            <c:trendlineType val="exp"/>
            <c:forward val="3"/>
            <c:backward val="5"/>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TIEDOT'!$I$5:$I$20</c:f>
              <c:numCache>
                <c:formatCode>0.000</c:formatCode>
                <c:ptCount val="16"/>
                <c:pt idx="0">
                  <c:v>2.0780471777259262</c:v>
                </c:pt>
                <c:pt idx="1">
                  <c:v>2.335973208295298</c:v>
                </c:pt>
                <c:pt idx="2">
                  <c:v>2.6259128706812844</c:v>
                </c:pt>
                <c:pt idx="3">
                  <c:v>2.9518396786072856</c:v>
                </c:pt>
                <c:pt idx="4">
                  <c:v>3.3182203360539191</c:v>
                </c:pt>
                <c:pt idx="5">
                  <c:v>3.7300759517524731</c:v>
                </c:pt>
                <c:pt idx="6">
                  <c:v>4.1930508515863769</c:v>
                </c:pt>
                <c:pt idx="7">
                  <c:v>4.7134899319486978</c:v>
                </c:pt>
                <c:pt idx="8">
                  <c:v>5.2985256141542569</c:v>
                </c:pt>
                <c:pt idx="9">
                  <c:v>5.9561755915837846</c:v>
                </c:pt>
                <c:pt idx="10">
                  <c:v>6.6954527091478608</c:v>
                </c:pt>
                <c:pt idx="11">
                  <c:v>7.5264884809272532</c:v>
                </c:pt>
                <c:pt idx="12">
                  <c:v>8.4606719387523395</c:v>
                </c:pt>
                <c:pt idx="13">
                  <c:v>9.5108057145890079</c:v>
                </c:pt>
                <c:pt idx="14">
                  <c:v>10.691281495781293</c:v>
                </c:pt>
                <c:pt idx="15">
                  <c:v>12.018277257698658</c:v>
                </c:pt>
              </c:numCache>
            </c:numRef>
          </c:yVal>
        </c:ser>
        <c:ser>
          <c:idx val="1"/>
          <c:order val="1"/>
          <c:tx>
            <c:v>Mitatut annokset</c:v>
          </c:tx>
          <c:spPr>
            <a:ln w="28575">
              <a:noFill/>
            </a:ln>
          </c:spPr>
          <c:marker>
            <c:symbol val="square"/>
            <c:size val="7"/>
            <c:spPr>
              <a:solidFill>
                <a:srgbClr val="4F81BD"/>
              </a:solidFill>
              <a:ln>
                <a:solidFill>
                  <a:srgbClr val="000080"/>
                </a:solidFill>
                <a:prstDash val="solid"/>
              </a:ln>
            </c:spPr>
          </c:marker>
          <c:dLbls>
            <c:dLblPos val="ctr"/>
            <c:showVal val="1"/>
          </c:dLbls>
          <c:trendline>
            <c:name>Mitattuihin annoksiin sovitettu käyrä</c:name>
            <c:spPr>
              <a:ln w="25400">
                <a:solidFill>
                  <a:srgbClr val="000080"/>
                </a:solidFill>
                <a:prstDash val="lgDash"/>
              </a:ln>
            </c:spPr>
            <c:trendlineType val="exp"/>
            <c:forward val="2"/>
            <c:backward val="2"/>
          </c:trendline>
          <c:xVal>
            <c:numRef>
              <c:f>'VARTALO (KEUHKOT+VATSA)'!$B$13:$B$96</c:f>
              <c:numCache>
                <c:formatCode>General</c:formatCode>
                <c:ptCount val="84"/>
              </c:numCache>
            </c:numRef>
          </c:xVal>
          <c:yVal>
            <c:numRef>
              <c:f>'VARTALO (KEUHKOT+VATSA)'!$C$13:$C$96</c:f>
              <c:numCache>
                <c:formatCode>General</c:formatCode>
                <c:ptCount val="84"/>
              </c:numCache>
            </c:numRef>
          </c:yVal>
        </c:ser>
        <c:ser>
          <c:idx val="2"/>
          <c:order val="2"/>
          <c:tx>
            <c:strRef>
              <c:f>'[1]KEUHKOT AP -TAI PA-PROJEKTIO'!$F$13:$F$16</c:f>
              <c:strCache>
                <c:ptCount val="1"/>
              </c:strCache>
            </c:strRef>
          </c:tx>
          <c:spPr>
            <a:ln w="28575">
              <a:noFill/>
            </a:ln>
          </c:spPr>
          <c:marker>
            <c:symbol val="square"/>
            <c:size val="7"/>
            <c:spPr>
              <a:noFill/>
              <a:ln w="9525">
                <a:noFill/>
              </a:ln>
            </c:spPr>
          </c:marker>
          <c:dLbls>
            <c:dLbl>
              <c:idx val="0"/>
              <c:delete val="1"/>
            </c:dLbl>
            <c:dLblPos val="ctr"/>
            <c:showVal val="1"/>
          </c:dLbls>
          <c:yVal>
            <c:numLit>
              <c:formatCode>General</c:formatCode>
              <c:ptCount val="1"/>
              <c:pt idx="0">
                <c:v>1</c:v>
              </c:pt>
            </c:numLit>
          </c:yVal>
        </c:ser>
        <c:ser>
          <c:idx val="3"/>
          <c:order val="3"/>
          <c:tx>
            <c:strRef>
              <c:f>'[1]KEUHKOT AP -TAI PA-PROJEKTIO'!$E$13:$E$16</c:f>
              <c:strCache>
                <c:ptCount val="1"/>
              </c:strCache>
            </c:strRef>
          </c:tx>
          <c:spPr>
            <a:ln w="28575">
              <a:noFill/>
            </a:ln>
          </c:spPr>
          <c:marker>
            <c:symbol val="star"/>
            <c:size val="7"/>
            <c:spPr>
              <a:noFill/>
              <a:ln w="9525">
                <a:noFill/>
              </a:ln>
            </c:spPr>
          </c:marker>
          <c:dLbls>
            <c:dLbl>
              <c:idx val="0"/>
              <c:delete val="1"/>
            </c:dLbl>
            <c:dLblPos val="ctr"/>
            <c:showVal val="1"/>
          </c:dLbls>
          <c:yVal>
            <c:numLit>
              <c:formatCode>General</c:formatCode>
              <c:ptCount val="1"/>
              <c:pt idx="0">
                <c:v>1</c:v>
              </c:pt>
            </c:numLit>
          </c:yVal>
        </c:ser>
        <c:ser>
          <c:idx val="4"/>
          <c:order val="4"/>
          <c:tx>
            <c:strRef>
              <c:f>'VERTAILUKÄYRÄN TIEDOT'!$D$11</c:f>
              <c:strCache>
                <c:ptCount val="1"/>
                <c:pt idx="0">
                  <c:v>Saavutettavissa oleva taso </c:v>
                </c:pt>
              </c:strCache>
            </c:strRef>
          </c:tx>
          <c:spPr>
            <a:ln w="28575">
              <a:noFill/>
            </a:ln>
          </c:spPr>
          <c:marker>
            <c:symbol val="none"/>
          </c:marker>
          <c:dLbls>
            <c:delete val="1"/>
          </c:dLbls>
          <c:trendline>
            <c:name>Saavutettavissa oleva taso</c:name>
            <c:spPr>
              <a:ln w="38100">
                <a:solidFill>
                  <a:srgbClr val="00B050"/>
                </a:solidFill>
                <a:prstDash val="sysDot"/>
              </a:ln>
            </c:spPr>
            <c:trendlineType val="exp"/>
            <c:backward val="6"/>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TIEDOT'!$L$5:$L$20</c:f>
              <c:numCache>
                <c:formatCode>0.000</c:formatCode>
                <c:ptCount val="16"/>
                <c:pt idx="0">
                  <c:v>1.4980101156499013</c:v>
                </c:pt>
                <c:pt idx="1">
                  <c:v>1.7119578170502217</c:v>
                </c:pt>
                <c:pt idx="2">
                  <c:v>1.9564618000512324</c:v>
                </c:pt>
                <c:pt idx="3">
                  <c:v>2.2358861514795243</c:v>
                </c:pt>
                <c:pt idx="4">
                  <c:v>2.5552182425677867</c:v>
                </c:pt>
                <c:pt idx="5">
                  <c:v>2.9201577472228468</c:v>
                </c:pt>
                <c:pt idx="6">
                  <c:v>3.3372183739954626</c:v>
                </c:pt>
                <c:pt idx="7">
                  <c:v>3.8138441275388457</c:v>
                </c:pt>
                <c:pt idx="8">
                  <c:v>4.358542174675895</c:v>
                </c:pt>
                <c:pt idx="9">
                  <c:v>4.9810346865663782</c:v>
                </c:pt>
                <c:pt idx="10">
                  <c:v>5.6924323671646864</c:v>
                </c:pt>
                <c:pt idx="11">
                  <c:v>6.5054327652316255</c:v>
                </c:pt>
                <c:pt idx="12">
                  <c:v>7.4345469095188301</c:v>
                </c:pt>
                <c:pt idx="13">
                  <c:v>8.4963583122771755</c:v>
                </c:pt>
                <c:pt idx="14">
                  <c:v>9.7098189639741594</c:v>
                </c:pt>
                <c:pt idx="15">
                  <c:v>11.096587602351647</c:v>
                </c:pt>
              </c:numCache>
            </c:numRef>
          </c:yVal>
        </c:ser>
        <c:dLbls>
          <c:showVal val="1"/>
        </c:dLbls>
        <c:axId val="198963200"/>
        <c:axId val="198965120"/>
      </c:scatterChart>
      <c:valAx>
        <c:axId val="198963200"/>
        <c:scaling>
          <c:orientation val="minMax"/>
          <c:max val="80"/>
          <c:min val="0"/>
        </c:scaling>
        <c:axPos val="b"/>
        <c:majorGridlines>
          <c:spPr>
            <a:ln w="3175">
              <a:solidFill>
                <a:srgbClr val="C0C0C0"/>
              </a:solidFill>
              <a:prstDash val="sysDash"/>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fi-FI"/>
                  <a:t>Potilaan paino (kg)</a:t>
                </a:r>
              </a:p>
            </c:rich>
          </c:tx>
          <c:layout>
            <c:manualLayout>
              <c:xMode val="edge"/>
              <c:yMode val="edge"/>
              <c:x val="0.38450950967851732"/>
              <c:y val="0.96270730939615567"/>
            </c:manualLayout>
          </c:layout>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965120"/>
        <c:crosses val="autoZero"/>
        <c:crossBetween val="midCat"/>
        <c:majorUnit val="5"/>
      </c:valAx>
      <c:valAx>
        <c:axId val="198965120"/>
        <c:scaling>
          <c:orientation val="minMax"/>
          <c:max val="15"/>
          <c:min val="0"/>
        </c:scaling>
        <c:axPos val="l"/>
        <c:majorGridlines>
          <c:spPr>
            <a:ln w="12700">
              <a:solidFill>
                <a:srgbClr val="000000"/>
              </a:solidFill>
              <a:prstDash val="solid"/>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CTDI</a:t>
                </a:r>
                <a:r>
                  <a:rPr lang="en-US" sz="1200" b="1" i="0" u="none" strike="noStrike" baseline="-25000">
                    <a:solidFill>
                      <a:srgbClr val="000000"/>
                    </a:solidFill>
                    <a:latin typeface="Arial"/>
                    <a:cs typeface="Arial"/>
                  </a:rPr>
                  <a:t>vol</a:t>
                </a:r>
                <a:r>
                  <a:rPr lang="en-US" sz="1200" b="1" i="0" u="none" strike="noStrike" baseline="0">
                    <a:solidFill>
                      <a:srgbClr val="000000"/>
                    </a:solidFill>
                    <a:latin typeface="Arial"/>
                    <a:cs typeface="Arial"/>
                  </a:rPr>
                  <a:t> (mGy)</a:t>
                </a:r>
              </a:p>
            </c:rich>
          </c:tx>
          <c:layout>
            <c:manualLayout>
              <c:xMode val="edge"/>
              <c:yMode val="edge"/>
              <c:x val="9.6818941285957624E-3"/>
              <c:y val="0.49089399740380613"/>
            </c:manualLayout>
          </c:layout>
          <c:spPr>
            <a:noFill/>
            <a:ln w="25400">
              <a:noFill/>
            </a:ln>
          </c:spPr>
        </c:title>
        <c:numFmt formatCode="0.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963200"/>
        <c:crosses val="autoZero"/>
        <c:crossBetween val="midCat"/>
        <c:majorUnit val="1"/>
        <c:minorUnit val="0.2"/>
      </c:valAx>
      <c:spPr>
        <a:noFill/>
        <a:ln w="25400">
          <a:noFill/>
        </a:ln>
      </c:spPr>
    </c:plotArea>
    <c:legend>
      <c:legendPos val="r"/>
      <c:legendEntry>
        <c:idx val="0"/>
        <c:delete val="1"/>
      </c:legendEntry>
      <c:legendEntry>
        <c:idx val="4"/>
        <c:delete val="1"/>
      </c:legendEntry>
      <c:layout>
        <c:manualLayout>
          <c:xMode val="edge"/>
          <c:yMode val="edge"/>
          <c:x val="0.15214402660248391"/>
          <c:y val="5.6143781445923933E-2"/>
          <c:w val="0.75979714153988176"/>
          <c:h val="0.1136849172923151"/>
        </c:manualLayout>
      </c:layout>
      <c:spPr>
        <a:no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i-FI"/>
    </a:p>
  </c:txPr>
  <c:printSettings>
    <c:headerFooter alignWithMargins="0"/>
    <c:pageMargins b="1" l="0.75000000000000133" r="0.75000000000000133" t="1" header="0.49212598450000061" footer="0.4921259845000006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fi-FI"/>
  <c:chart>
    <c:title>
      <c:tx>
        <c:rich>
          <a:bodyPr/>
          <a:lstStyle/>
          <a:p>
            <a:pPr>
              <a:defRPr sz="1200" b="1" i="0" u="none" strike="noStrike" baseline="0">
                <a:solidFill>
                  <a:srgbClr val="000000"/>
                </a:solidFill>
                <a:latin typeface="Arial"/>
                <a:ea typeface="Arial"/>
                <a:cs typeface="Arial"/>
              </a:defRPr>
            </a:pPr>
            <a:r>
              <a:rPr lang="fi-FI"/>
              <a:t>LASTEN VARTALON TT-KUVAUSTEN ANNOKSET
ANNOKSEN JA PITUUDEN TULO (DLP)</a:t>
            </a:r>
          </a:p>
        </c:rich>
      </c:tx>
      <c:layout>
        <c:manualLayout>
          <c:xMode val="edge"/>
          <c:yMode val="edge"/>
          <c:x val="0.22633763805971338"/>
          <c:y val="6.7567599413119748E-3"/>
        </c:manualLayout>
      </c:layout>
      <c:spPr>
        <a:noFill/>
        <a:ln w="25400">
          <a:noFill/>
        </a:ln>
      </c:spPr>
    </c:title>
    <c:plotArea>
      <c:layout>
        <c:manualLayout>
          <c:layoutTarget val="inner"/>
          <c:xMode val="edge"/>
          <c:yMode val="edge"/>
          <c:x val="0.11322525013591424"/>
          <c:y val="0.20605152082053568"/>
          <c:w val="0.84636559201723116"/>
          <c:h val="0.71911230803962956"/>
        </c:manualLayout>
      </c:layout>
      <c:scatterChart>
        <c:scatterStyle val="lineMarker"/>
        <c:ser>
          <c:idx val="0"/>
          <c:order val="0"/>
          <c:tx>
            <c:v>VERTAILUTASO</c:v>
          </c:tx>
          <c:spPr>
            <a:ln w="28575">
              <a:noFill/>
            </a:ln>
          </c:spPr>
          <c:marker>
            <c:symbol val="none"/>
          </c:marker>
          <c:dLbls>
            <c:delete val="1"/>
          </c:dLbls>
          <c:trendline>
            <c:name>Vertailutaso</c:name>
            <c:spPr>
              <a:ln w="31750">
                <a:solidFill>
                  <a:srgbClr val="FF0000"/>
                </a:solidFill>
                <a:prstDash val="solid"/>
              </a:ln>
            </c:spPr>
            <c:trendlineType val="exp"/>
            <c:forward val="3"/>
            <c:backward val="5"/>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TIEDOT'!$O$5:$O$20</c:f>
              <c:numCache>
                <c:formatCode>0.00</c:formatCode>
                <c:ptCount val="16"/>
                <c:pt idx="0">
                  <c:v>74.866974745562231</c:v>
                </c:pt>
                <c:pt idx="1">
                  <c:v>90.216547949470481</c:v>
                </c:pt>
                <c:pt idx="2">
                  <c:v>108.71316159868678</c:v>
                </c:pt>
                <c:pt idx="3">
                  <c:v>131.00203647119878</c:v>
                </c:pt>
                <c:pt idx="4">
                  <c:v>157.8606794911629</c:v>
                </c:pt>
                <c:pt idx="5">
                  <c:v>190.22600564602979</c:v>
                </c:pt>
                <c:pt idx="6">
                  <c:v>229.22702056447855</c:v>
                </c:pt>
                <c:pt idx="7">
                  <c:v>276.22420382754092</c:v>
                </c:pt>
                <c:pt idx="8">
                  <c:v>332.85696682820492</c:v>
                </c:pt>
                <c:pt idx="9">
                  <c:v>401.10084066074876</c:v>
                </c:pt>
                <c:pt idx="10">
                  <c:v>483.33638893547379</c:v>
                </c:pt>
                <c:pt idx="11">
                  <c:v>582.43224941723452</c:v>
                </c:pt>
                <c:pt idx="12">
                  <c:v>701.84520124452513</c:v>
                </c:pt>
                <c:pt idx="13">
                  <c:v>845.74074839234311</c:v>
                </c:pt>
                <c:pt idx="14">
                  <c:v>1019.1384257139573</c:v>
                </c:pt>
                <c:pt idx="15">
                  <c:v>1228.086896298973</c:v>
                </c:pt>
              </c:numCache>
            </c:numRef>
          </c:yVal>
        </c:ser>
        <c:ser>
          <c:idx val="4"/>
          <c:order val="1"/>
          <c:tx>
            <c:v>Saavutettavissa oleva taso</c:v>
          </c:tx>
          <c:spPr>
            <a:ln w="28575">
              <a:noFill/>
            </a:ln>
          </c:spPr>
          <c:marker>
            <c:symbol val="none"/>
          </c:marker>
          <c:dLbls>
            <c:delete val="1"/>
          </c:dLbls>
          <c:trendline>
            <c:name>Saavutettavissa oleva taso</c:name>
            <c:spPr>
              <a:ln w="38100">
                <a:solidFill>
                  <a:schemeClr val="accent3">
                    <a:lumMod val="50000"/>
                  </a:schemeClr>
                </a:solidFill>
                <a:prstDash val="sysDot"/>
              </a:ln>
            </c:spPr>
            <c:trendlineType val="exp"/>
          </c:trendline>
          <c:xVal>
            <c:numRef>
              <c:f>'VERTAILUKÄYRÄN TIEDOT'!$F$5:$F$20</c:f>
              <c:numCache>
                <c:formatCode>General</c:formatCode>
                <c:ptCount val="16"/>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numCache>
            </c:numRef>
          </c:xVal>
          <c:yVal>
            <c:numRef>
              <c:f>'VERTAILUKÄYRÄN TIEDOT'!$R$5:$R$20</c:f>
              <c:numCache>
                <c:formatCode>0.00</c:formatCode>
                <c:ptCount val="16"/>
                <c:pt idx="0">
                  <c:v>59.251352536319175</c:v>
                </c:pt>
                <c:pt idx="1">
                  <c:v>71.542280269464797</c:v>
                </c:pt>
                <c:pt idx="2">
                  <c:v>86.382802198773447</c:v>
                </c:pt>
                <c:pt idx="3">
                  <c:v>104.30179870709676</c:v>
                </c:pt>
                <c:pt idx="4">
                  <c:v>125.937859581154</c:v>
                </c:pt>
                <c:pt idx="5">
                  <c:v>152.06204181024654</c:v>
                </c:pt>
                <c:pt idx="6">
                  <c:v>183.60534819635276</c:v>
                </c:pt>
                <c:pt idx="7">
                  <c:v>221.69190604694597</c:v>
                </c:pt>
                <c:pt idx="8">
                  <c:v>267.6790283590671</c:v>
                </c:pt>
                <c:pt idx="9">
                  <c:v>323.20558517856335</c:v>
                </c:pt>
                <c:pt idx="10">
                  <c:v>390.25040897298646</c:v>
                </c:pt>
                <c:pt idx="11">
                  <c:v>471.20281544467645</c:v>
                </c:pt>
                <c:pt idx="12">
                  <c:v>568.94775297560045</c:v>
                </c:pt>
                <c:pt idx="13">
                  <c:v>686.96861522464803</c:v>
                </c:pt>
                <c:pt idx="14">
                  <c:v>829.47138087020335</c:v>
                </c:pt>
                <c:pt idx="15">
                  <c:v>1001.5345045387983</c:v>
                </c:pt>
              </c:numCache>
            </c:numRef>
          </c:yVal>
        </c:ser>
        <c:ser>
          <c:idx val="1"/>
          <c:order val="2"/>
          <c:tx>
            <c:v>Mitatut annokset</c:v>
          </c:tx>
          <c:spPr>
            <a:ln w="28575">
              <a:noFill/>
            </a:ln>
          </c:spPr>
          <c:marker>
            <c:symbol val="square"/>
            <c:size val="8"/>
            <c:spPr>
              <a:solidFill>
                <a:schemeClr val="tx2"/>
              </a:solidFill>
              <a:ln>
                <a:noFill/>
              </a:ln>
            </c:spPr>
          </c:marker>
          <c:dLbls>
            <c:delete val="1"/>
          </c:dLbls>
          <c:trendline>
            <c:name>Mitattuihin annoksiin sovitettu käyrä</c:name>
            <c:spPr>
              <a:ln w="31750">
                <a:solidFill>
                  <a:srgbClr val="000080"/>
                </a:solidFill>
                <a:prstDash val="dash"/>
              </a:ln>
            </c:spPr>
            <c:trendlineType val="exp"/>
          </c:trendline>
          <c:xVal>
            <c:numRef>
              <c:f>'VARTALO (KEUHKOT+VATSA)'!$B$13:$B$96</c:f>
              <c:numCache>
                <c:formatCode>General</c:formatCode>
                <c:ptCount val="84"/>
              </c:numCache>
            </c:numRef>
          </c:xVal>
          <c:yVal>
            <c:numRef>
              <c:f>'VARTALO (KEUHKOT+VATSA)'!$D$13:$D$96</c:f>
              <c:numCache>
                <c:formatCode>General</c:formatCode>
                <c:ptCount val="84"/>
              </c:numCache>
            </c:numRef>
          </c:yVal>
        </c:ser>
        <c:dLbls>
          <c:showVal val="1"/>
        </c:dLbls>
        <c:axId val="198823296"/>
        <c:axId val="198915584"/>
      </c:scatterChart>
      <c:valAx>
        <c:axId val="198823296"/>
        <c:scaling>
          <c:orientation val="minMax"/>
          <c:max val="80"/>
          <c:min val="0"/>
        </c:scaling>
        <c:axPos val="b"/>
        <c:majorGridlines>
          <c:spPr>
            <a:ln w="3175">
              <a:solidFill>
                <a:srgbClr val="C0C0C0"/>
              </a:solidFill>
              <a:prstDash val="sysDash"/>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fi-FI"/>
                  <a:t>Potilaan paino (kg)</a:t>
                </a:r>
              </a:p>
            </c:rich>
          </c:tx>
          <c:layout>
            <c:manualLayout>
              <c:xMode val="edge"/>
              <c:yMode val="edge"/>
              <c:x val="0.3882033428539326"/>
              <c:y val="0.95752940882592352"/>
            </c:manualLayout>
          </c:layout>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915584"/>
        <c:crosses val="autoZero"/>
        <c:crossBetween val="midCat"/>
        <c:majorUnit val="5"/>
        <c:minorUnit val="1"/>
      </c:valAx>
      <c:valAx>
        <c:axId val="198915584"/>
        <c:scaling>
          <c:orientation val="minMax"/>
          <c:max val="1500"/>
          <c:min val="0"/>
        </c:scaling>
        <c:axPos val="l"/>
        <c:majorGridlines>
          <c:spPr>
            <a:ln w="12700">
              <a:solidFill>
                <a:srgbClr val="000000"/>
              </a:solidFill>
              <a:prstDash val="solid"/>
            </a:ln>
          </c:spPr>
        </c:majorGridlines>
        <c:minorGridlines>
          <c:spPr>
            <a:ln w="3175">
              <a:solidFill>
                <a:srgbClr val="C0C0C0"/>
              </a:solidFill>
              <a:prstDash val="sysDash"/>
            </a:ln>
          </c:spPr>
        </c:minorGridlines>
        <c:title>
          <c:tx>
            <c:rich>
              <a:bodyPr/>
              <a:lstStyle/>
              <a:p>
                <a:pPr>
                  <a:defRPr sz="1200" b="1" i="0" u="none" strike="noStrike" baseline="0">
                    <a:solidFill>
                      <a:srgbClr val="000000"/>
                    </a:solidFill>
                    <a:latin typeface="Arial"/>
                    <a:ea typeface="Arial"/>
                    <a:cs typeface="Arial"/>
                  </a:defRPr>
                </a:pPr>
                <a:r>
                  <a:rPr lang="fi-FI"/>
                  <a:t>DLP (mGy cm)</a:t>
                </a:r>
              </a:p>
            </c:rich>
          </c:tx>
          <c:layout>
            <c:manualLayout>
              <c:xMode val="edge"/>
              <c:yMode val="edge"/>
              <c:x val="9.6022028267757267E-3"/>
              <c:y val="0.51351375553970857"/>
            </c:manualLayout>
          </c:layout>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98823296"/>
        <c:crosses val="autoZero"/>
        <c:crossBetween val="midCat"/>
        <c:majorUnit val="100"/>
        <c:minorUnit val="20"/>
      </c:valAx>
      <c:spPr>
        <a:noFill/>
        <a:ln w="25400">
          <a:noFill/>
        </a:ln>
      </c:spPr>
    </c:plotArea>
    <c:legend>
      <c:legendPos val="r"/>
      <c:legendEntry>
        <c:idx val="0"/>
        <c:delete val="1"/>
      </c:legendEntry>
      <c:legendEntry>
        <c:idx val="1"/>
        <c:delete val="1"/>
      </c:legendEntry>
      <c:layout>
        <c:manualLayout>
          <c:xMode val="edge"/>
          <c:yMode val="edge"/>
          <c:x val="0.12482871225458973"/>
          <c:y val="7.434034176578988E-2"/>
          <c:w val="0.7817101051668951"/>
          <c:h val="0.11395683252359411"/>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i-FI"/>
    </a:p>
  </c:txPr>
  <c:printSettings>
    <c:headerFooter alignWithMargins="0"/>
    <c:pageMargins b="1" l="0.75000000000000133" r="0.75000000000000133" t="1" header="0.49212598450000061" footer="0.4921259845000006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45720</xdr:colOff>
      <xdr:row>0</xdr:row>
      <xdr:rowOff>121920</xdr:rowOff>
    </xdr:from>
    <xdr:to>
      <xdr:col>14</xdr:col>
      <xdr:colOff>556260</xdr:colOff>
      <xdr:row>47</xdr:row>
      <xdr:rowOff>121920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60960</xdr:colOff>
      <xdr:row>49</xdr:row>
      <xdr:rowOff>137160</xdr:rowOff>
    </xdr:from>
    <xdr:to>
      <xdr:col>14</xdr:col>
      <xdr:colOff>617220</xdr:colOff>
      <xdr:row>96</xdr:row>
      <xdr:rowOff>106680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45720</xdr:colOff>
      <xdr:row>0</xdr:row>
      <xdr:rowOff>121920</xdr:rowOff>
    </xdr:from>
    <xdr:to>
      <xdr:col>14</xdr:col>
      <xdr:colOff>556260</xdr:colOff>
      <xdr:row>47</xdr:row>
      <xdr:rowOff>121920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60960</xdr:colOff>
      <xdr:row>49</xdr:row>
      <xdr:rowOff>137160</xdr:rowOff>
    </xdr:from>
    <xdr:to>
      <xdr:col>14</xdr:col>
      <xdr:colOff>617220</xdr:colOff>
      <xdr:row>96</xdr:row>
      <xdr:rowOff>106680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45720</xdr:colOff>
      <xdr:row>0</xdr:row>
      <xdr:rowOff>121920</xdr:rowOff>
    </xdr:from>
    <xdr:to>
      <xdr:col>14</xdr:col>
      <xdr:colOff>556260</xdr:colOff>
      <xdr:row>47</xdr:row>
      <xdr:rowOff>121920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60960</xdr:colOff>
      <xdr:row>49</xdr:row>
      <xdr:rowOff>137160</xdr:rowOff>
    </xdr:from>
    <xdr:to>
      <xdr:col>14</xdr:col>
      <xdr:colOff>617220</xdr:colOff>
      <xdr:row>96</xdr:row>
      <xdr:rowOff>106680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APUKANSIO%2009082010%20HJ\Vertailutasot\Lasten%20keuhkokuvausten%20annokse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HJE"/>
      <sheetName val="KEUHKOT AP -TAI PA-PROJEKTIO"/>
      <sheetName val="KEUHKOT LAT-PROJEKTIO"/>
      <sheetName val="VERTAILUKÄYRÄN TIEDOT"/>
    </sheetNames>
    <sheetDataSet>
      <sheetData sheetId="0"/>
      <sheetData sheetId="1"/>
      <sheetData sheetId="2"/>
      <sheetData sheetId="3"/>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S48"/>
  <sheetViews>
    <sheetView zoomScaleNormal="100" workbookViewId="0">
      <selection activeCell="N21" sqref="N21"/>
    </sheetView>
  </sheetViews>
  <sheetFormatPr defaultColWidth="9.140625" defaultRowHeight="15"/>
  <cols>
    <col min="1" max="12" width="9.140625" style="3"/>
    <col min="13" max="13" width="8.7109375" style="3" customWidth="1"/>
    <col min="14" max="14" width="7.7109375" style="3" customWidth="1"/>
    <col min="15" max="16" width="5.42578125" style="3" customWidth="1"/>
    <col min="17" max="17" width="12.7109375" style="3" customWidth="1"/>
    <col min="18" max="18" width="7.7109375" style="3" customWidth="1"/>
    <col min="19" max="19" width="11.7109375" style="3" customWidth="1"/>
    <col min="20" max="268" width="9.140625" style="3"/>
    <col min="269" max="269" width="8.7109375" style="3" customWidth="1"/>
    <col min="270" max="270" width="7.7109375" style="3" customWidth="1"/>
    <col min="271" max="272" width="5.42578125" style="3" customWidth="1"/>
    <col min="273" max="273" width="12.7109375" style="3" customWidth="1"/>
    <col min="274" max="274" width="7.7109375" style="3" customWidth="1"/>
    <col min="275" max="275" width="11.7109375" style="3" customWidth="1"/>
    <col min="276" max="524" width="9.140625" style="3"/>
    <col min="525" max="525" width="8.7109375" style="3" customWidth="1"/>
    <col min="526" max="526" width="7.7109375" style="3" customWidth="1"/>
    <col min="527" max="528" width="5.42578125" style="3" customWidth="1"/>
    <col min="529" max="529" width="12.7109375" style="3" customWidth="1"/>
    <col min="530" max="530" width="7.7109375" style="3" customWidth="1"/>
    <col min="531" max="531" width="11.7109375" style="3" customWidth="1"/>
    <col min="532" max="780" width="9.140625" style="3"/>
    <col min="781" max="781" width="8.7109375" style="3" customWidth="1"/>
    <col min="782" max="782" width="7.7109375" style="3" customWidth="1"/>
    <col min="783" max="784" width="5.42578125" style="3" customWidth="1"/>
    <col min="785" max="785" width="12.7109375" style="3" customWidth="1"/>
    <col min="786" max="786" width="7.7109375" style="3" customWidth="1"/>
    <col min="787" max="787" width="11.7109375" style="3" customWidth="1"/>
    <col min="788" max="1036" width="9.140625" style="3"/>
    <col min="1037" max="1037" width="8.7109375" style="3" customWidth="1"/>
    <col min="1038" max="1038" width="7.7109375" style="3" customWidth="1"/>
    <col min="1039" max="1040" width="5.42578125" style="3" customWidth="1"/>
    <col min="1041" max="1041" width="12.7109375" style="3" customWidth="1"/>
    <col min="1042" max="1042" width="7.7109375" style="3" customWidth="1"/>
    <col min="1043" max="1043" width="11.7109375" style="3" customWidth="1"/>
    <col min="1044" max="1292" width="9.140625" style="3"/>
    <col min="1293" max="1293" width="8.7109375" style="3" customWidth="1"/>
    <col min="1294" max="1294" width="7.7109375" style="3" customWidth="1"/>
    <col min="1295" max="1296" width="5.42578125" style="3" customWidth="1"/>
    <col min="1297" max="1297" width="12.7109375" style="3" customWidth="1"/>
    <col min="1298" max="1298" width="7.7109375" style="3" customWidth="1"/>
    <col min="1299" max="1299" width="11.7109375" style="3" customWidth="1"/>
    <col min="1300" max="1548" width="9.140625" style="3"/>
    <col min="1549" max="1549" width="8.7109375" style="3" customWidth="1"/>
    <col min="1550" max="1550" width="7.7109375" style="3" customWidth="1"/>
    <col min="1551" max="1552" width="5.42578125" style="3" customWidth="1"/>
    <col min="1553" max="1553" width="12.7109375" style="3" customWidth="1"/>
    <col min="1554" max="1554" width="7.7109375" style="3" customWidth="1"/>
    <col min="1555" max="1555" width="11.7109375" style="3" customWidth="1"/>
    <col min="1556" max="1804" width="9.140625" style="3"/>
    <col min="1805" max="1805" width="8.7109375" style="3" customWidth="1"/>
    <col min="1806" max="1806" width="7.7109375" style="3" customWidth="1"/>
    <col min="1807" max="1808" width="5.42578125" style="3" customWidth="1"/>
    <col min="1809" max="1809" width="12.7109375" style="3" customWidth="1"/>
    <col min="1810" max="1810" width="7.7109375" style="3" customWidth="1"/>
    <col min="1811" max="1811" width="11.7109375" style="3" customWidth="1"/>
    <col min="1812" max="2060" width="9.140625" style="3"/>
    <col min="2061" max="2061" width="8.7109375" style="3" customWidth="1"/>
    <col min="2062" max="2062" width="7.7109375" style="3" customWidth="1"/>
    <col min="2063" max="2064" width="5.42578125" style="3" customWidth="1"/>
    <col min="2065" max="2065" width="12.7109375" style="3" customWidth="1"/>
    <col min="2066" max="2066" width="7.7109375" style="3" customWidth="1"/>
    <col min="2067" max="2067" width="11.7109375" style="3" customWidth="1"/>
    <col min="2068" max="2316" width="9.140625" style="3"/>
    <col min="2317" max="2317" width="8.7109375" style="3" customWidth="1"/>
    <col min="2318" max="2318" width="7.7109375" style="3" customWidth="1"/>
    <col min="2319" max="2320" width="5.42578125" style="3" customWidth="1"/>
    <col min="2321" max="2321" width="12.7109375" style="3" customWidth="1"/>
    <col min="2322" max="2322" width="7.7109375" style="3" customWidth="1"/>
    <col min="2323" max="2323" width="11.7109375" style="3" customWidth="1"/>
    <col min="2324" max="2572" width="9.140625" style="3"/>
    <col min="2573" max="2573" width="8.7109375" style="3" customWidth="1"/>
    <col min="2574" max="2574" width="7.7109375" style="3" customWidth="1"/>
    <col min="2575" max="2576" width="5.42578125" style="3" customWidth="1"/>
    <col min="2577" max="2577" width="12.7109375" style="3" customWidth="1"/>
    <col min="2578" max="2578" width="7.7109375" style="3" customWidth="1"/>
    <col min="2579" max="2579" width="11.7109375" style="3" customWidth="1"/>
    <col min="2580" max="2828" width="9.140625" style="3"/>
    <col min="2829" max="2829" width="8.7109375" style="3" customWidth="1"/>
    <col min="2830" max="2830" width="7.7109375" style="3" customWidth="1"/>
    <col min="2831" max="2832" width="5.42578125" style="3" customWidth="1"/>
    <col min="2833" max="2833" width="12.7109375" style="3" customWidth="1"/>
    <col min="2834" max="2834" width="7.7109375" style="3" customWidth="1"/>
    <col min="2835" max="2835" width="11.7109375" style="3" customWidth="1"/>
    <col min="2836" max="3084" width="9.140625" style="3"/>
    <col min="3085" max="3085" width="8.7109375" style="3" customWidth="1"/>
    <col min="3086" max="3086" width="7.7109375" style="3" customWidth="1"/>
    <col min="3087" max="3088" width="5.42578125" style="3" customWidth="1"/>
    <col min="3089" max="3089" width="12.7109375" style="3" customWidth="1"/>
    <col min="3090" max="3090" width="7.7109375" style="3" customWidth="1"/>
    <col min="3091" max="3091" width="11.7109375" style="3" customWidth="1"/>
    <col min="3092" max="3340" width="9.140625" style="3"/>
    <col min="3341" max="3341" width="8.7109375" style="3" customWidth="1"/>
    <col min="3342" max="3342" width="7.7109375" style="3" customWidth="1"/>
    <col min="3343" max="3344" width="5.42578125" style="3" customWidth="1"/>
    <col min="3345" max="3345" width="12.7109375" style="3" customWidth="1"/>
    <col min="3346" max="3346" width="7.7109375" style="3" customWidth="1"/>
    <col min="3347" max="3347" width="11.7109375" style="3" customWidth="1"/>
    <col min="3348" max="3596" width="9.140625" style="3"/>
    <col min="3597" max="3597" width="8.7109375" style="3" customWidth="1"/>
    <col min="3598" max="3598" width="7.7109375" style="3" customWidth="1"/>
    <col min="3599" max="3600" width="5.42578125" style="3" customWidth="1"/>
    <col min="3601" max="3601" width="12.7109375" style="3" customWidth="1"/>
    <col min="3602" max="3602" width="7.7109375" style="3" customWidth="1"/>
    <col min="3603" max="3603" width="11.7109375" style="3" customWidth="1"/>
    <col min="3604" max="3852" width="9.140625" style="3"/>
    <col min="3853" max="3853" width="8.7109375" style="3" customWidth="1"/>
    <col min="3854" max="3854" width="7.7109375" style="3" customWidth="1"/>
    <col min="3855" max="3856" width="5.42578125" style="3" customWidth="1"/>
    <col min="3857" max="3857" width="12.7109375" style="3" customWidth="1"/>
    <col min="3858" max="3858" width="7.7109375" style="3" customWidth="1"/>
    <col min="3859" max="3859" width="11.7109375" style="3" customWidth="1"/>
    <col min="3860" max="4108" width="9.140625" style="3"/>
    <col min="4109" max="4109" width="8.7109375" style="3" customWidth="1"/>
    <col min="4110" max="4110" width="7.7109375" style="3" customWidth="1"/>
    <col min="4111" max="4112" width="5.42578125" style="3" customWidth="1"/>
    <col min="4113" max="4113" width="12.7109375" style="3" customWidth="1"/>
    <col min="4114" max="4114" width="7.7109375" style="3" customWidth="1"/>
    <col min="4115" max="4115" width="11.7109375" style="3" customWidth="1"/>
    <col min="4116" max="4364" width="9.140625" style="3"/>
    <col min="4365" max="4365" width="8.7109375" style="3" customWidth="1"/>
    <col min="4366" max="4366" width="7.7109375" style="3" customWidth="1"/>
    <col min="4367" max="4368" width="5.42578125" style="3" customWidth="1"/>
    <col min="4369" max="4369" width="12.7109375" style="3" customWidth="1"/>
    <col min="4370" max="4370" width="7.7109375" style="3" customWidth="1"/>
    <col min="4371" max="4371" width="11.7109375" style="3" customWidth="1"/>
    <col min="4372" max="4620" width="9.140625" style="3"/>
    <col min="4621" max="4621" width="8.7109375" style="3" customWidth="1"/>
    <col min="4622" max="4622" width="7.7109375" style="3" customWidth="1"/>
    <col min="4623" max="4624" width="5.42578125" style="3" customWidth="1"/>
    <col min="4625" max="4625" width="12.7109375" style="3" customWidth="1"/>
    <col min="4626" max="4626" width="7.7109375" style="3" customWidth="1"/>
    <col min="4627" max="4627" width="11.7109375" style="3" customWidth="1"/>
    <col min="4628" max="4876" width="9.140625" style="3"/>
    <col min="4877" max="4877" width="8.7109375" style="3" customWidth="1"/>
    <col min="4878" max="4878" width="7.7109375" style="3" customWidth="1"/>
    <col min="4879" max="4880" width="5.42578125" style="3" customWidth="1"/>
    <col min="4881" max="4881" width="12.7109375" style="3" customWidth="1"/>
    <col min="4882" max="4882" width="7.7109375" style="3" customWidth="1"/>
    <col min="4883" max="4883" width="11.7109375" style="3" customWidth="1"/>
    <col min="4884" max="5132" width="9.140625" style="3"/>
    <col min="5133" max="5133" width="8.7109375" style="3" customWidth="1"/>
    <col min="5134" max="5134" width="7.7109375" style="3" customWidth="1"/>
    <col min="5135" max="5136" width="5.42578125" style="3" customWidth="1"/>
    <col min="5137" max="5137" width="12.7109375" style="3" customWidth="1"/>
    <col min="5138" max="5138" width="7.7109375" style="3" customWidth="1"/>
    <col min="5139" max="5139" width="11.7109375" style="3" customWidth="1"/>
    <col min="5140" max="5388" width="9.140625" style="3"/>
    <col min="5389" max="5389" width="8.7109375" style="3" customWidth="1"/>
    <col min="5390" max="5390" width="7.7109375" style="3" customWidth="1"/>
    <col min="5391" max="5392" width="5.42578125" style="3" customWidth="1"/>
    <col min="5393" max="5393" width="12.7109375" style="3" customWidth="1"/>
    <col min="5394" max="5394" width="7.7109375" style="3" customWidth="1"/>
    <col min="5395" max="5395" width="11.7109375" style="3" customWidth="1"/>
    <col min="5396" max="5644" width="9.140625" style="3"/>
    <col min="5645" max="5645" width="8.7109375" style="3" customWidth="1"/>
    <col min="5646" max="5646" width="7.7109375" style="3" customWidth="1"/>
    <col min="5647" max="5648" width="5.42578125" style="3" customWidth="1"/>
    <col min="5649" max="5649" width="12.7109375" style="3" customWidth="1"/>
    <col min="5650" max="5650" width="7.7109375" style="3" customWidth="1"/>
    <col min="5651" max="5651" width="11.7109375" style="3" customWidth="1"/>
    <col min="5652" max="5900" width="9.140625" style="3"/>
    <col min="5901" max="5901" width="8.7109375" style="3" customWidth="1"/>
    <col min="5902" max="5902" width="7.7109375" style="3" customWidth="1"/>
    <col min="5903" max="5904" width="5.42578125" style="3" customWidth="1"/>
    <col min="5905" max="5905" width="12.7109375" style="3" customWidth="1"/>
    <col min="5906" max="5906" width="7.7109375" style="3" customWidth="1"/>
    <col min="5907" max="5907" width="11.7109375" style="3" customWidth="1"/>
    <col min="5908" max="6156" width="9.140625" style="3"/>
    <col min="6157" max="6157" width="8.7109375" style="3" customWidth="1"/>
    <col min="6158" max="6158" width="7.7109375" style="3" customWidth="1"/>
    <col min="6159" max="6160" width="5.42578125" style="3" customWidth="1"/>
    <col min="6161" max="6161" width="12.7109375" style="3" customWidth="1"/>
    <col min="6162" max="6162" width="7.7109375" style="3" customWidth="1"/>
    <col min="6163" max="6163" width="11.7109375" style="3" customWidth="1"/>
    <col min="6164" max="6412" width="9.140625" style="3"/>
    <col min="6413" max="6413" width="8.7109375" style="3" customWidth="1"/>
    <col min="6414" max="6414" width="7.7109375" style="3" customWidth="1"/>
    <col min="6415" max="6416" width="5.42578125" style="3" customWidth="1"/>
    <col min="6417" max="6417" width="12.7109375" style="3" customWidth="1"/>
    <col min="6418" max="6418" width="7.7109375" style="3" customWidth="1"/>
    <col min="6419" max="6419" width="11.7109375" style="3" customWidth="1"/>
    <col min="6420" max="6668" width="9.140625" style="3"/>
    <col min="6669" max="6669" width="8.7109375" style="3" customWidth="1"/>
    <col min="6670" max="6670" width="7.7109375" style="3" customWidth="1"/>
    <col min="6671" max="6672" width="5.42578125" style="3" customWidth="1"/>
    <col min="6673" max="6673" width="12.7109375" style="3" customWidth="1"/>
    <col min="6674" max="6674" width="7.7109375" style="3" customWidth="1"/>
    <col min="6675" max="6675" width="11.7109375" style="3" customWidth="1"/>
    <col min="6676" max="6924" width="9.140625" style="3"/>
    <col min="6925" max="6925" width="8.7109375" style="3" customWidth="1"/>
    <col min="6926" max="6926" width="7.7109375" style="3" customWidth="1"/>
    <col min="6927" max="6928" width="5.42578125" style="3" customWidth="1"/>
    <col min="6929" max="6929" width="12.7109375" style="3" customWidth="1"/>
    <col min="6930" max="6930" width="7.7109375" style="3" customWidth="1"/>
    <col min="6931" max="6931" width="11.7109375" style="3" customWidth="1"/>
    <col min="6932" max="7180" width="9.140625" style="3"/>
    <col min="7181" max="7181" width="8.7109375" style="3" customWidth="1"/>
    <col min="7182" max="7182" width="7.7109375" style="3" customWidth="1"/>
    <col min="7183" max="7184" width="5.42578125" style="3" customWidth="1"/>
    <col min="7185" max="7185" width="12.7109375" style="3" customWidth="1"/>
    <col min="7186" max="7186" width="7.7109375" style="3" customWidth="1"/>
    <col min="7187" max="7187" width="11.7109375" style="3" customWidth="1"/>
    <col min="7188" max="7436" width="9.140625" style="3"/>
    <col min="7437" max="7437" width="8.7109375" style="3" customWidth="1"/>
    <col min="7438" max="7438" width="7.7109375" style="3" customWidth="1"/>
    <col min="7439" max="7440" width="5.42578125" style="3" customWidth="1"/>
    <col min="7441" max="7441" width="12.7109375" style="3" customWidth="1"/>
    <col min="7442" max="7442" width="7.7109375" style="3" customWidth="1"/>
    <col min="7443" max="7443" width="11.7109375" style="3" customWidth="1"/>
    <col min="7444" max="7692" width="9.140625" style="3"/>
    <col min="7693" max="7693" width="8.7109375" style="3" customWidth="1"/>
    <col min="7694" max="7694" width="7.7109375" style="3" customWidth="1"/>
    <col min="7695" max="7696" width="5.42578125" style="3" customWidth="1"/>
    <col min="7697" max="7697" width="12.7109375" style="3" customWidth="1"/>
    <col min="7698" max="7698" width="7.7109375" style="3" customWidth="1"/>
    <col min="7699" max="7699" width="11.7109375" style="3" customWidth="1"/>
    <col min="7700" max="7948" width="9.140625" style="3"/>
    <col min="7949" max="7949" width="8.7109375" style="3" customWidth="1"/>
    <col min="7950" max="7950" width="7.7109375" style="3" customWidth="1"/>
    <col min="7951" max="7952" width="5.42578125" style="3" customWidth="1"/>
    <col min="7953" max="7953" width="12.7109375" style="3" customWidth="1"/>
    <col min="7954" max="7954" width="7.7109375" style="3" customWidth="1"/>
    <col min="7955" max="7955" width="11.7109375" style="3" customWidth="1"/>
    <col min="7956" max="8204" width="9.140625" style="3"/>
    <col min="8205" max="8205" width="8.7109375" style="3" customWidth="1"/>
    <col min="8206" max="8206" width="7.7109375" style="3" customWidth="1"/>
    <col min="8207" max="8208" width="5.42578125" style="3" customWidth="1"/>
    <col min="8209" max="8209" width="12.7109375" style="3" customWidth="1"/>
    <col min="8210" max="8210" width="7.7109375" style="3" customWidth="1"/>
    <col min="8211" max="8211" width="11.7109375" style="3" customWidth="1"/>
    <col min="8212" max="8460" width="9.140625" style="3"/>
    <col min="8461" max="8461" width="8.7109375" style="3" customWidth="1"/>
    <col min="8462" max="8462" width="7.7109375" style="3" customWidth="1"/>
    <col min="8463" max="8464" width="5.42578125" style="3" customWidth="1"/>
    <col min="8465" max="8465" width="12.7109375" style="3" customWidth="1"/>
    <col min="8466" max="8466" width="7.7109375" style="3" customWidth="1"/>
    <col min="8467" max="8467" width="11.7109375" style="3" customWidth="1"/>
    <col min="8468" max="8716" width="9.140625" style="3"/>
    <col min="8717" max="8717" width="8.7109375" style="3" customWidth="1"/>
    <col min="8718" max="8718" width="7.7109375" style="3" customWidth="1"/>
    <col min="8719" max="8720" width="5.42578125" style="3" customWidth="1"/>
    <col min="8721" max="8721" width="12.7109375" style="3" customWidth="1"/>
    <col min="8722" max="8722" width="7.7109375" style="3" customWidth="1"/>
    <col min="8723" max="8723" width="11.7109375" style="3" customWidth="1"/>
    <col min="8724" max="8972" width="9.140625" style="3"/>
    <col min="8973" max="8973" width="8.7109375" style="3" customWidth="1"/>
    <col min="8974" max="8974" width="7.7109375" style="3" customWidth="1"/>
    <col min="8975" max="8976" width="5.42578125" style="3" customWidth="1"/>
    <col min="8977" max="8977" width="12.7109375" style="3" customWidth="1"/>
    <col min="8978" max="8978" width="7.7109375" style="3" customWidth="1"/>
    <col min="8979" max="8979" width="11.7109375" style="3" customWidth="1"/>
    <col min="8980" max="9228" width="9.140625" style="3"/>
    <col min="9229" max="9229" width="8.7109375" style="3" customWidth="1"/>
    <col min="9230" max="9230" width="7.7109375" style="3" customWidth="1"/>
    <col min="9231" max="9232" width="5.42578125" style="3" customWidth="1"/>
    <col min="9233" max="9233" width="12.7109375" style="3" customWidth="1"/>
    <col min="9234" max="9234" width="7.7109375" style="3" customWidth="1"/>
    <col min="9235" max="9235" width="11.7109375" style="3" customWidth="1"/>
    <col min="9236" max="9484" width="9.140625" style="3"/>
    <col min="9485" max="9485" width="8.7109375" style="3" customWidth="1"/>
    <col min="9486" max="9486" width="7.7109375" style="3" customWidth="1"/>
    <col min="9487" max="9488" width="5.42578125" style="3" customWidth="1"/>
    <col min="9489" max="9489" width="12.7109375" style="3" customWidth="1"/>
    <col min="9490" max="9490" width="7.7109375" style="3" customWidth="1"/>
    <col min="9491" max="9491" width="11.7109375" style="3" customWidth="1"/>
    <col min="9492" max="9740" width="9.140625" style="3"/>
    <col min="9741" max="9741" width="8.7109375" style="3" customWidth="1"/>
    <col min="9742" max="9742" width="7.7109375" style="3" customWidth="1"/>
    <col min="9743" max="9744" width="5.42578125" style="3" customWidth="1"/>
    <col min="9745" max="9745" width="12.7109375" style="3" customWidth="1"/>
    <col min="9746" max="9746" width="7.7109375" style="3" customWidth="1"/>
    <col min="9747" max="9747" width="11.7109375" style="3" customWidth="1"/>
    <col min="9748" max="9996" width="9.140625" style="3"/>
    <col min="9997" max="9997" width="8.7109375" style="3" customWidth="1"/>
    <col min="9998" max="9998" width="7.7109375" style="3" customWidth="1"/>
    <col min="9999" max="10000" width="5.42578125" style="3" customWidth="1"/>
    <col min="10001" max="10001" width="12.7109375" style="3" customWidth="1"/>
    <col min="10002" max="10002" width="7.7109375" style="3" customWidth="1"/>
    <col min="10003" max="10003" width="11.7109375" style="3" customWidth="1"/>
    <col min="10004" max="10252" width="9.140625" style="3"/>
    <col min="10253" max="10253" width="8.7109375" style="3" customWidth="1"/>
    <col min="10254" max="10254" width="7.7109375" style="3" customWidth="1"/>
    <col min="10255" max="10256" width="5.42578125" style="3" customWidth="1"/>
    <col min="10257" max="10257" width="12.7109375" style="3" customWidth="1"/>
    <col min="10258" max="10258" width="7.7109375" style="3" customWidth="1"/>
    <col min="10259" max="10259" width="11.7109375" style="3" customWidth="1"/>
    <col min="10260" max="10508" width="9.140625" style="3"/>
    <col min="10509" max="10509" width="8.7109375" style="3" customWidth="1"/>
    <col min="10510" max="10510" width="7.7109375" style="3" customWidth="1"/>
    <col min="10511" max="10512" width="5.42578125" style="3" customWidth="1"/>
    <col min="10513" max="10513" width="12.7109375" style="3" customWidth="1"/>
    <col min="10514" max="10514" width="7.7109375" style="3" customWidth="1"/>
    <col min="10515" max="10515" width="11.7109375" style="3" customWidth="1"/>
    <col min="10516" max="10764" width="9.140625" style="3"/>
    <col min="10765" max="10765" width="8.7109375" style="3" customWidth="1"/>
    <col min="10766" max="10766" width="7.7109375" style="3" customWidth="1"/>
    <col min="10767" max="10768" width="5.42578125" style="3" customWidth="1"/>
    <col min="10769" max="10769" width="12.7109375" style="3" customWidth="1"/>
    <col min="10770" max="10770" width="7.7109375" style="3" customWidth="1"/>
    <col min="10771" max="10771" width="11.7109375" style="3" customWidth="1"/>
    <col min="10772" max="11020" width="9.140625" style="3"/>
    <col min="11021" max="11021" width="8.7109375" style="3" customWidth="1"/>
    <col min="11022" max="11022" width="7.7109375" style="3" customWidth="1"/>
    <col min="11023" max="11024" width="5.42578125" style="3" customWidth="1"/>
    <col min="11025" max="11025" width="12.7109375" style="3" customWidth="1"/>
    <col min="11026" max="11026" width="7.7109375" style="3" customWidth="1"/>
    <col min="11027" max="11027" width="11.7109375" style="3" customWidth="1"/>
    <col min="11028" max="11276" width="9.140625" style="3"/>
    <col min="11277" max="11277" width="8.7109375" style="3" customWidth="1"/>
    <col min="11278" max="11278" width="7.7109375" style="3" customWidth="1"/>
    <col min="11279" max="11280" width="5.42578125" style="3" customWidth="1"/>
    <col min="11281" max="11281" width="12.7109375" style="3" customWidth="1"/>
    <col min="11282" max="11282" width="7.7109375" style="3" customWidth="1"/>
    <col min="11283" max="11283" width="11.7109375" style="3" customWidth="1"/>
    <col min="11284" max="11532" width="9.140625" style="3"/>
    <col min="11533" max="11533" width="8.7109375" style="3" customWidth="1"/>
    <col min="11534" max="11534" width="7.7109375" style="3" customWidth="1"/>
    <col min="11535" max="11536" width="5.42578125" style="3" customWidth="1"/>
    <col min="11537" max="11537" width="12.7109375" style="3" customWidth="1"/>
    <col min="11538" max="11538" width="7.7109375" style="3" customWidth="1"/>
    <col min="11539" max="11539" width="11.7109375" style="3" customWidth="1"/>
    <col min="11540" max="11788" width="9.140625" style="3"/>
    <col min="11789" max="11789" width="8.7109375" style="3" customWidth="1"/>
    <col min="11790" max="11790" width="7.7109375" style="3" customWidth="1"/>
    <col min="11791" max="11792" width="5.42578125" style="3" customWidth="1"/>
    <col min="11793" max="11793" width="12.7109375" style="3" customWidth="1"/>
    <col min="11794" max="11794" width="7.7109375" style="3" customWidth="1"/>
    <col min="11795" max="11795" width="11.7109375" style="3" customWidth="1"/>
    <col min="11796" max="12044" width="9.140625" style="3"/>
    <col min="12045" max="12045" width="8.7109375" style="3" customWidth="1"/>
    <col min="12046" max="12046" width="7.7109375" style="3" customWidth="1"/>
    <col min="12047" max="12048" width="5.42578125" style="3" customWidth="1"/>
    <col min="12049" max="12049" width="12.7109375" style="3" customWidth="1"/>
    <col min="12050" max="12050" width="7.7109375" style="3" customWidth="1"/>
    <col min="12051" max="12051" width="11.7109375" style="3" customWidth="1"/>
    <col min="12052" max="12300" width="9.140625" style="3"/>
    <col min="12301" max="12301" width="8.7109375" style="3" customWidth="1"/>
    <col min="12302" max="12302" width="7.7109375" style="3" customWidth="1"/>
    <col min="12303" max="12304" width="5.42578125" style="3" customWidth="1"/>
    <col min="12305" max="12305" width="12.7109375" style="3" customWidth="1"/>
    <col min="12306" max="12306" width="7.7109375" style="3" customWidth="1"/>
    <col min="12307" max="12307" width="11.7109375" style="3" customWidth="1"/>
    <col min="12308" max="12556" width="9.140625" style="3"/>
    <col min="12557" max="12557" width="8.7109375" style="3" customWidth="1"/>
    <col min="12558" max="12558" width="7.7109375" style="3" customWidth="1"/>
    <col min="12559" max="12560" width="5.42578125" style="3" customWidth="1"/>
    <col min="12561" max="12561" width="12.7109375" style="3" customWidth="1"/>
    <col min="12562" max="12562" width="7.7109375" style="3" customWidth="1"/>
    <col min="12563" max="12563" width="11.7109375" style="3" customWidth="1"/>
    <col min="12564" max="12812" width="9.140625" style="3"/>
    <col min="12813" max="12813" width="8.7109375" style="3" customWidth="1"/>
    <col min="12814" max="12814" width="7.7109375" style="3" customWidth="1"/>
    <col min="12815" max="12816" width="5.42578125" style="3" customWidth="1"/>
    <col min="12817" max="12817" width="12.7109375" style="3" customWidth="1"/>
    <col min="12818" max="12818" width="7.7109375" style="3" customWidth="1"/>
    <col min="12819" max="12819" width="11.7109375" style="3" customWidth="1"/>
    <col min="12820" max="13068" width="9.140625" style="3"/>
    <col min="13069" max="13069" width="8.7109375" style="3" customWidth="1"/>
    <col min="13070" max="13070" width="7.7109375" style="3" customWidth="1"/>
    <col min="13071" max="13072" width="5.42578125" style="3" customWidth="1"/>
    <col min="13073" max="13073" width="12.7109375" style="3" customWidth="1"/>
    <col min="13074" max="13074" width="7.7109375" style="3" customWidth="1"/>
    <col min="13075" max="13075" width="11.7109375" style="3" customWidth="1"/>
    <col min="13076" max="13324" width="9.140625" style="3"/>
    <col min="13325" max="13325" width="8.7109375" style="3" customWidth="1"/>
    <col min="13326" max="13326" width="7.7109375" style="3" customWidth="1"/>
    <col min="13327" max="13328" width="5.42578125" style="3" customWidth="1"/>
    <col min="13329" max="13329" width="12.7109375" style="3" customWidth="1"/>
    <col min="13330" max="13330" width="7.7109375" style="3" customWidth="1"/>
    <col min="13331" max="13331" width="11.7109375" style="3" customWidth="1"/>
    <col min="13332" max="13580" width="9.140625" style="3"/>
    <col min="13581" max="13581" width="8.7109375" style="3" customWidth="1"/>
    <col min="13582" max="13582" width="7.7109375" style="3" customWidth="1"/>
    <col min="13583" max="13584" width="5.42578125" style="3" customWidth="1"/>
    <col min="13585" max="13585" width="12.7109375" style="3" customWidth="1"/>
    <col min="13586" max="13586" width="7.7109375" style="3" customWidth="1"/>
    <col min="13587" max="13587" width="11.7109375" style="3" customWidth="1"/>
    <col min="13588" max="13836" width="9.140625" style="3"/>
    <col min="13837" max="13837" width="8.7109375" style="3" customWidth="1"/>
    <col min="13838" max="13838" width="7.7109375" style="3" customWidth="1"/>
    <col min="13839" max="13840" width="5.42578125" style="3" customWidth="1"/>
    <col min="13841" max="13841" width="12.7109375" style="3" customWidth="1"/>
    <col min="13842" max="13842" width="7.7109375" style="3" customWidth="1"/>
    <col min="13843" max="13843" width="11.7109375" style="3" customWidth="1"/>
    <col min="13844" max="14092" width="9.140625" style="3"/>
    <col min="14093" max="14093" width="8.7109375" style="3" customWidth="1"/>
    <col min="14094" max="14094" width="7.7109375" style="3" customWidth="1"/>
    <col min="14095" max="14096" width="5.42578125" style="3" customWidth="1"/>
    <col min="14097" max="14097" width="12.7109375" style="3" customWidth="1"/>
    <col min="14098" max="14098" width="7.7109375" style="3" customWidth="1"/>
    <col min="14099" max="14099" width="11.7109375" style="3" customWidth="1"/>
    <col min="14100" max="14348" width="9.140625" style="3"/>
    <col min="14349" max="14349" width="8.7109375" style="3" customWidth="1"/>
    <col min="14350" max="14350" width="7.7109375" style="3" customWidth="1"/>
    <col min="14351" max="14352" width="5.42578125" style="3" customWidth="1"/>
    <col min="14353" max="14353" width="12.7109375" style="3" customWidth="1"/>
    <col min="14354" max="14354" width="7.7109375" style="3" customWidth="1"/>
    <col min="14355" max="14355" width="11.7109375" style="3" customWidth="1"/>
    <col min="14356" max="14604" width="9.140625" style="3"/>
    <col min="14605" max="14605" width="8.7109375" style="3" customWidth="1"/>
    <col min="14606" max="14606" width="7.7109375" style="3" customWidth="1"/>
    <col min="14607" max="14608" width="5.42578125" style="3" customWidth="1"/>
    <col min="14609" max="14609" width="12.7109375" style="3" customWidth="1"/>
    <col min="14610" max="14610" width="7.7109375" style="3" customWidth="1"/>
    <col min="14611" max="14611" width="11.7109375" style="3" customWidth="1"/>
    <col min="14612" max="14860" width="9.140625" style="3"/>
    <col min="14861" max="14861" width="8.7109375" style="3" customWidth="1"/>
    <col min="14862" max="14862" width="7.7109375" style="3" customWidth="1"/>
    <col min="14863" max="14864" width="5.42578125" style="3" customWidth="1"/>
    <col min="14865" max="14865" width="12.7109375" style="3" customWidth="1"/>
    <col min="14866" max="14866" width="7.7109375" style="3" customWidth="1"/>
    <col min="14867" max="14867" width="11.7109375" style="3" customWidth="1"/>
    <col min="14868" max="15116" width="9.140625" style="3"/>
    <col min="15117" max="15117" width="8.7109375" style="3" customWidth="1"/>
    <col min="15118" max="15118" width="7.7109375" style="3" customWidth="1"/>
    <col min="15119" max="15120" width="5.42578125" style="3" customWidth="1"/>
    <col min="15121" max="15121" width="12.7109375" style="3" customWidth="1"/>
    <col min="15122" max="15122" width="7.7109375" style="3" customWidth="1"/>
    <col min="15123" max="15123" width="11.7109375" style="3" customWidth="1"/>
    <col min="15124" max="15372" width="9.140625" style="3"/>
    <col min="15373" max="15373" width="8.7109375" style="3" customWidth="1"/>
    <col min="15374" max="15374" width="7.7109375" style="3" customWidth="1"/>
    <col min="15375" max="15376" width="5.42578125" style="3" customWidth="1"/>
    <col min="15377" max="15377" width="12.7109375" style="3" customWidth="1"/>
    <col min="15378" max="15378" width="7.7109375" style="3" customWidth="1"/>
    <col min="15379" max="15379" width="11.7109375" style="3" customWidth="1"/>
    <col min="15380" max="15628" width="9.140625" style="3"/>
    <col min="15629" max="15629" width="8.7109375" style="3" customWidth="1"/>
    <col min="15630" max="15630" width="7.7109375" style="3" customWidth="1"/>
    <col min="15631" max="15632" width="5.42578125" style="3" customWidth="1"/>
    <col min="15633" max="15633" width="12.7109375" style="3" customWidth="1"/>
    <col min="15634" max="15634" width="7.7109375" style="3" customWidth="1"/>
    <col min="15635" max="15635" width="11.7109375" style="3" customWidth="1"/>
    <col min="15636" max="15884" width="9.140625" style="3"/>
    <col min="15885" max="15885" width="8.7109375" style="3" customWidth="1"/>
    <col min="15886" max="15886" width="7.7109375" style="3" customWidth="1"/>
    <col min="15887" max="15888" width="5.42578125" style="3" customWidth="1"/>
    <col min="15889" max="15889" width="12.7109375" style="3" customWidth="1"/>
    <col min="15890" max="15890" width="7.7109375" style="3" customWidth="1"/>
    <col min="15891" max="15891" width="11.7109375" style="3" customWidth="1"/>
    <col min="15892" max="16140" width="9.140625" style="3"/>
    <col min="16141" max="16141" width="8.7109375" style="3" customWidth="1"/>
    <col min="16142" max="16142" width="7.7109375" style="3" customWidth="1"/>
    <col min="16143" max="16144" width="5.42578125" style="3" customWidth="1"/>
    <col min="16145" max="16145" width="12.7109375" style="3" customWidth="1"/>
    <col min="16146" max="16146" width="7.7109375" style="3" customWidth="1"/>
    <col min="16147" max="16147" width="11.7109375" style="3" customWidth="1"/>
    <col min="16148" max="16384" width="9.140625" style="3"/>
  </cols>
  <sheetData>
    <row r="1" spans="1:19" s="1" customFormat="1" ht="23.25">
      <c r="A1" s="48" t="s">
        <v>51</v>
      </c>
      <c r="B1" s="48"/>
      <c r="C1" s="48"/>
      <c r="D1" s="48"/>
      <c r="E1" s="48"/>
      <c r="F1" s="48"/>
      <c r="G1" s="48"/>
      <c r="H1" s="48"/>
      <c r="I1" s="48"/>
      <c r="M1" s="49" t="s">
        <v>0</v>
      </c>
      <c r="N1" s="49"/>
      <c r="O1" s="49"/>
      <c r="P1" s="49"/>
      <c r="Q1" s="49"/>
      <c r="R1" s="49"/>
      <c r="S1" s="49"/>
    </row>
    <row r="2" spans="1:19" s="1" customFormat="1" ht="12.75" customHeight="1">
      <c r="M2" s="50"/>
      <c r="N2" s="50"/>
      <c r="O2" s="50"/>
      <c r="P2" s="50"/>
      <c r="Q2" s="50"/>
      <c r="R2" s="50"/>
      <c r="S2" s="50"/>
    </row>
    <row r="3" spans="1:19" s="1" customFormat="1" ht="18" customHeight="1">
      <c r="A3" s="51" t="s">
        <v>1</v>
      </c>
      <c r="B3" s="51"/>
      <c r="C3" s="51"/>
      <c r="D3" s="51"/>
      <c r="E3" s="51"/>
      <c r="F3" s="51"/>
      <c r="G3" s="51"/>
      <c r="H3" s="51"/>
      <c r="I3" s="51"/>
      <c r="M3" s="42" t="s">
        <v>54</v>
      </c>
      <c r="N3" s="42"/>
      <c r="O3" s="42"/>
      <c r="P3" s="2"/>
      <c r="Q3" s="43" t="s">
        <v>55</v>
      </c>
      <c r="R3" s="43"/>
      <c r="S3" s="43"/>
    </row>
    <row r="4" spans="1:19" ht="15.75">
      <c r="M4" s="4" t="s">
        <v>2</v>
      </c>
      <c r="N4" s="4">
        <f>1*0.1</f>
        <v>0.1</v>
      </c>
      <c r="O4" s="4" t="s">
        <v>3</v>
      </c>
      <c r="P4" s="5"/>
      <c r="Q4" s="13" t="s">
        <v>56</v>
      </c>
      <c r="R4" s="6">
        <f>1*0.1</f>
        <v>0.1</v>
      </c>
      <c r="S4" s="13" t="s">
        <v>57</v>
      </c>
    </row>
    <row r="5" spans="1:19" ht="16.5" customHeight="1">
      <c r="A5" s="7">
        <v>1</v>
      </c>
      <c r="B5" s="8" t="s">
        <v>4</v>
      </c>
      <c r="M5" s="4" t="s">
        <v>2</v>
      </c>
      <c r="N5" s="4">
        <f>1*0.01</f>
        <v>0.01</v>
      </c>
      <c r="O5" s="4" t="s">
        <v>5</v>
      </c>
      <c r="P5" s="4"/>
      <c r="Q5" s="13" t="s">
        <v>56</v>
      </c>
      <c r="R5" s="4">
        <f>1*0.01</f>
        <v>0.01</v>
      </c>
      <c r="S5" s="13" t="s">
        <v>58</v>
      </c>
    </row>
    <row r="6" spans="1:19" ht="16.5" customHeight="1">
      <c r="A6" s="7"/>
      <c r="B6" s="44" t="s">
        <v>68</v>
      </c>
      <c r="C6" s="45"/>
      <c r="D6" s="45"/>
      <c r="E6" s="45"/>
      <c r="F6" s="45"/>
      <c r="G6" s="45"/>
      <c r="H6" s="45"/>
      <c r="I6" s="45"/>
      <c r="M6" s="4" t="s">
        <v>2</v>
      </c>
      <c r="N6" s="4">
        <f>1*0.001</f>
        <v>1E-3</v>
      </c>
      <c r="O6" s="4" t="s">
        <v>6</v>
      </c>
      <c r="P6" s="4"/>
      <c r="Q6" s="13" t="s">
        <v>56</v>
      </c>
      <c r="R6" s="4">
        <f>1*0.001</f>
        <v>1E-3</v>
      </c>
      <c r="S6" s="13" t="s">
        <v>59</v>
      </c>
    </row>
    <row r="7" spans="1:19" ht="16.5" customHeight="1">
      <c r="A7" s="7"/>
      <c r="B7" s="45"/>
      <c r="C7" s="45"/>
      <c r="D7" s="45"/>
      <c r="E7" s="45"/>
      <c r="F7" s="45"/>
      <c r="G7" s="45"/>
      <c r="H7" s="45"/>
      <c r="I7" s="45"/>
      <c r="M7" s="4" t="s">
        <v>2</v>
      </c>
      <c r="N7" s="4">
        <f>1*1000</f>
        <v>1000</v>
      </c>
      <c r="O7" s="5" t="s">
        <v>7</v>
      </c>
      <c r="P7" s="4"/>
      <c r="Q7" s="13" t="s">
        <v>56</v>
      </c>
      <c r="R7" s="4">
        <v>1000</v>
      </c>
      <c r="S7" s="5" t="s">
        <v>60</v>
      </c>
    </row>
    <row r="8" spans="1:19" ht="16.5" customHeight="1">
      <c r="A8" s="7"/>
      <c r="B8" s="45"/>
      <c r="C8" s="45"/>
      <c r="D8" s="45"/>
      <c r="E8" s="45"/>
      <c r="F8" s="45"/>
      <c r="G8" s="45"/>
      <c r="H8" s="45"/>
      <c r="I8" s="45"/>
      <c r="M8" s="9"/>
      <c r="N8" s="9"/>
      <c r="O8" s="9"/>
      <c r="P8" s="9"/>
      <c r="Q8" s="37" t="s">
        <v>56</v>
      </c>
      <c r="R8" s="9">
        <v>10</v>
      </c>
      <c r="S8" s="10" t="s">
        <v>61</v>
      </c>
    </row>
    <row r="9" spans="1:19" ht="16.5" customHeight="1">
      <c r="A9" s="7"/>
      <c r="B9" s="45"/>
      <c r="C9" s="45"/>
      <c r="D9" s="45"/>
      <c r="E9" s="45"/>
      <c r="F9" s="45"/>
      <c r="G9" s="45"/>
      <c r="H9" s="45"/>
      <c r="I9" s="45"/>
      <c r="M9" s="4"/>
      <c r="N9" s="4"/>
      <c r="O9" s="4"/>
      <c r="P9" s="4"/>
      <c r="Q9" s="4"/>
      <c r="R9" s="4"/>
      <c r="S9" s="5"/>
    </row>
    <row r="10" spans="1:19" ht="15.75" customHeight="1">
      <c r="A10" s="7"/>
      <c r="B10" s="45"/>
      <c r="C10" s="45"/>
      <c r="D10" s="45"/>
      <c r="E10" s="45"/>
      <c r="F10" s="45"/>
      <c r="G10" s="45"/>
      <c r="H10" s="45"/>
      <c r="I10" s="45"/>
      <c r="M10" s="46" t="s">
        <v>8</v>
      </c>
      <c r="N10" s="47"/>
      <c r="O10" s="47"/>
      <c r="P10" s="47"/>
      <c r="Q10" s="47"/>
      <c r="R10" s="47"/>
      <c r="S10" s="47"/>
    </row>
    <row r="11" spans="1:19">
      <c r="A11" s="7"/>
      <c r="B11" s="45"/>
      <c r="C11" s="45"/>
      <c r="D11" s="45"/>
      <c r="E11" s="45"/>
      <c r="F11" s="45"/>
      <c r="G11" s="45"/>
      <c r="H11" s="45"/>
      <c r="I11" s="45"/>
      <c r="M11" s="9"/>
      <c r="N11" s="9"/>
      <c r="O11" s="9"/>
      <c r="P11" s="9"/>
      <c r="Q11" s="4"/>
    </row>
    <row r="12" spans="1:19" ht="16.5" customHeight="1">
      <c r="A12" s="7"/>
      <c r="B12" s="11"/>
      <c r="C12" s="11"/>
      <c r="D12" s="11"/>
      <c r="E12" s="11"/>
      <c r="F12" s="11"/>
      <c r="G12" s="11"/>
      <c r="H12" s="11"/>
      <c r="I12" s="11"/>
      <c r="J12" s="12"/>
      <c r="K12" s="12"/>
      <c r="M12" s="42" t="s">
        <v>54</v>
      </c>
      <c r="N12" s="42"/>
      <c r="O12" s="42"/>
      <c r="P12" s="2"/>
      <c r="Q12" s="43" t="s">
        <v>55</v>
      </c>
      <c r="R12" s="43"/>
      <c r="S12" s="43"/>
    </row>
    <row r="13" spans="1:19" ht="16.5" customHeight="1">
      <c r="A13" s="7">
        <v>2</v>
      </c>
      <c r="B13" s="8" t="s">
        <v>9</v>
      </c>
      <c r="J13" s="12"/>
      <c r="K13" s="12"/>
      <c r="M13" s="6" t="s">
        <v>10</v>
      </c>
      <c r="N13" s="4">
        <v>10</v>
      </c>
      <c r="O13" s="4" t="s">
        <v>11</v>
      </c>
      <c r="P13" s="5"/>
      <c r="Q13" s="38" t="s">
        <v>62</v>
      </c>
      <c r="R13" s="6">
        <v>10</v>
      </c>
      <c r="S13" s="13" t="s">
        <v>63</v>
      </c>
    </row>
    <row r="14" spans="1:19" ht="16.149999999999999" customHeight="1">
      <c r="A14" s="7"/>
      <c r="J14" s="11"/>
      <c r="K14" s="12"/>
      <c r="M14" s="6" t="s">
        <v>12</v>
      </c>
      <c r="N14" s="4">
        <v>100</v>
      </c>
      <c r="O14" s="4" t="s">
        <v>11</v>
      </c>
      <c r="P14" s="4"/>
      <c r="Q14" s="38" t="s">
        <v>64</v>
      </c>
      <c r="R14" s="4">
        <v>100</v>
      </c>
      <c r="S14" s="13" t="s">
        <v>63</v>
      </c>
    </row>
    <row r="15" spans="1:19" ht="16.5" customHeight="1">
      <c r="A15" s="7"/>
      <c r="B15" s="44" t="s">
        <v>69</v>
      </c>
      <c r="C15" s="45"/>
      <c r="D15" s="45"/>
      <c r="E15" s="45"/>
      <c r="F15" s="45"/>
      <c r="G15" s="45"/>
      <c r="H15" s="45"/>
      <c r="I15" s="45"/>
      <c r="K15" s="11"/>
      <c r="M15" s="6" t="s">
        <v>13</v>
      </c>
      <c r="N15" s="4">
        <v>1000</v>
      </c>
      <c r="O15" s="4" t="s">
        <v>11</v>
      </c>
      <c r="P15" s="4"/>
      <c r="Q15" s="38" t="s">
        <v>65</v>
      </c>
      <c r="R15" s="4">
        <v>1000</v>
      </c>
      <c r="S15" s="39" t="s">
        <v>63</v>
      </c>
    </row>
    <row r="16" spans="1:19" ht="16.5" customHeight="1">
      <c r="A16" s="7"/>
      <c r="B16" s="45"/>
      <c r="C16" s="45"/>
      <c r="D16" s="45"/>
      <c r="E16" s="45"/>
      <c r="F16" s="45"/>
      <c r="G16" s="45"/>
      <c r="H16" s="45"/>
      <c r="I16" s="45"/>
      <c r="M16" s="6" t="s">
        <v>14</v>
      </c>
      <c r="N16" s="4">
        <v>1E-3</v>
      </c>
      <c r="O16" s="13" t="s">
        <v>11</v>
      </c>
      <c r="P16" s="4"/>
      <c r="Q16" s="14" t="s">
        <v>66</v>
      </c>
      <c r="R16" s="4">
        <v>1E-3</v>
      </c>
      <c r="S16" s="39" t="s">
        <v>63</v>
      </c>
    </row>
    <row r="17" spans="1:19" ht="16.5" customHeight="1">
      <c r="A17" s="7"/>
      <c r="B17" s="45"/>
      <c r="C17" s="45"/>
      <c r="D17" s="45"/>
      <c r="E17" s="45"/>
      <c r="F17" s="45"/>
      <c r="G17" s="45"/>
      <c r="H17" s="45"/>
      <c r="I17" s="45"/>
      <c r="M17" s="9"/>
      <c r="N17" s="9"/>
      <c r="O17" s="9"/>
      <c r="P17" s="9"/>
      <c r="Q17" s="15" t="s">
        <v>67</v>
      </c>
      <c r="R17" s="9">
        <v>0.1</v>
      </c>
      <c r="S17" s="37" t="s">
        <v>63</v>
      </c>
    </row>
    <row r="18" spans="1:19">
      <c r="A18" s="7"/>
      <c r="B18" s="45"/>
      <c r="C18" s="45"/>
      <c r="D18" s="45"/>
      <c r="E18" s="45"/>
      <c r="F18" s="45"/>
      <c r="G18" s="45"/>
      <c r="H18" s="45"/>
      <c r="I18" s="45"/>
    </row>
    <row r="19" spans="1:19" ht="30.6" customHeight="1">
      <c r="A19" s="7"/>
      <c r="B19" s="45"/>
      <c r="C19" s="45"/>
      <c r="D19" s="45"/>
      <c r="E19" s="45"/>
      <c r="F19" s="45"/>
      <c r="G19" s="45"/>
      <c r="H19" s="45"/>
      <c r="I19" s="45"/>
    </row>
    <row r="20" spans="1:19">
      <c r="A20" s="7"/>
    </row>
    <row r="21" spans="1:19" ht="15.75">
      <c r="A21" s="7">
        <v>3</v>
      </c>
      <c r="B21" s="8" t="s">
        <v>15</v>
      </c>
    </row>
    <row r="22" spans="1:19">
      <c r="A22" s="7"/>
    </row>
    <row r="23" spans="1:19">
      <c r="A23" s="7"/>
      <c r="B23" s="40" t="s">
        <v>52</v>
      </c>
      <c r="C23" s="41"/>
      <c r="D23" s="41"/>
      <c r="E23" s="41"/>
      <c r="F23" s="41"/>
      <c r="G23" s="41"/>
      <c r="H23" s="41"/>
      <c r="I23" s="41"/>
    </row>
    <row r="24" spans="1:19" ht="18" customHeight="1">
      <c r="A24" s="7"/>
      <c r="B24" s="41"/>
      <c r="C24" s="41"/>
      <c r="D24" s="41"/>
      <c r="E24" s="41"/>
      <c r="F24" s="41"/>
      <c r="G24" s="41"/>
      <c r="H24" s="41"/>
      <c r="I24" s="41"/>
    </row>
    <row r="25" spans="1:19">
      <c r="A25" s="7"/>
      <c r="B25" s="41"/>
      <c r="C25" s="41"/>
      <c r="D25" s="41"/>
      <c r="E25" s="41"/>
      <c r="F25" s="41"/>
      <c r="G25" s="41"/>
      <c r="H25" s="41"/>
      <c r="I25" s="41"/>
    </row>
    <row r="26" spans="1:19">
      <c r="A26" s="7"/>
      <c r="B26" s="41"/>
      <c r="C26" s="41"/>
      <c r="D26" s="41"/>
      <c r="E26" s="41"/>
      <c r="F26" s="41"/>
      <c r="G26" s="41"/>
      <c r="H26" s="41"/>
      <c r="I26" s="41"/>
    </row>
    <row r="27" spans="1:19">
      <c r="A27" s="7"/>
      <c r="B27" s="41"/>
      <c r="C27" s="41"/>
      <c r="D27" s="41"/>
      <c r="E27" s="41"/>
      <c r="F27" s="41"/>
      <c r="G27" s="41"/>
      <c r="H27" s="41"/>
      <c r="I27" s="41"/>
    </row>
    <row r="28" spans="1:19">
      <c r="B28" s="41"/>
      <c r="C28" s="41"/>
      <c r="D28" s="41"/>
      <c r="E28" s="41"/>
      <c r="F28" s="41"/>
      <c r="G28" s="41"/>
      <c r="H28" s="41"/>
      <c r="I28" s="41"/>
    </row>
    <row r="29" spans="1:19">
      <c r="B29" s="41"/>
      <c r="C29" s="41"/>
      <c r="D29" s="41"/>
      <c r="E29" s="41"/>
      <c r="F29" s="41"/>
      <c r="G29" s="41"/>
      <c r="H29" s="41"/>
      <c r="I29" s="41"/>
    </row>
    <row r="30" spans="1:19">
      <c r="B30" s="41"/>
      <c r="C30" s="41"/>
      <c r="D30" s="41"/>
      <c r="E30" s="41"/>
      <c r="F30" s="41"/>
      <c r="G30" s="41"/>
      <c r="H30" s="41"/>
      <c r="I30" s="41"/>
    </row>
    <row r="31" spans="1:19">
      <c r="B31" s="41"/>
      <c r="C31" s="41"/>
      <c r="D31" s="41"/>
      <c r="E31" s="41"/>
      <c r="F31" s="41"/>
      <c r="G31" s="41"/>
      <c r="H31" s="41"/>
      <c r="I31" s="41"/>
    </row>
    <row r="32" spans="1:19">
      <c r="B32" s="41"/>
      <c r="C32" s="41"/>
      <c r="D32" s="41"/>
      <c r="E32" s="41"/>
      <c r="F32" s="41"/>
      <c r="G32" s="41"/>
      <c r="H32" s="41"/>
      <c r="I32" s="41"/>
    </row>
    <row r="33" spans="1:19">
      <c r="B33" s="16"/>
      <c r="C33" s="16"/>
      <c r="D33" s="16"/>
      <c r="E33" s="16"/>
      <c r="F33" s="16"/>
      <c r="G33" s="16"/>
      <c r="H33" s="16"/>
      <c r="I33" s="16"/>
    </row>
    <row r="34" spans="1:19">
      <c r="B34" s="40" t="s">
        <v>70</v>
      </c>
      <c r="C34" s="41"/>
      <c r="D34" s="41"/>
      <c r="E34" s="41"/>
      <c r="F34" s="41"/>
      <c r="G34" s="41"/>
      <c r="H34" s="41"/>
      <c r="I34" s="41"/>
    </row>
    <row r="35" spans="1:19" ht="15" customHeight="1">
      <c r="B35" s="41"/>
      <c r="C35" s="41"/>
      <c r="D35" s="41"/>
      <c r="E35" s="41"/>
      <c r="F35" s="41"/>
      <c r="G35" s="41"/>
      <c r="H35" s="41"/>
      <c r="I35" s="41"/>
    </row>
    <row r="36" spans="1:19">
      <c r="B36" s="41"/>
      <c r="C36" s="41"/>
      <c r="D36" s="41"/>
      <c r="E36" s="41"/>
      <c r="F36" s="41"/>
      <c r="G36" s="41"/>
      <c r="H36" s="41"/>
      <c r="I36" s="41"/>
    </row>
    <row r="37" spans="1:19" ht="33" customHeight="1">
      <c r="B37" s="41"/>
      <c r="C37" s="41"/>
      <c r="D37" s="41"/>
      <c r="E37" s="41"/>
      <c r="F37" s="41"/>
      <c r="G37" s="41"/>
      <c r="H37" s="41"/>
      <c r="I37" s="41"/>
    </row>
    <row r="38" spans="1:19">
      <c r="B38" s="16"/>
      <c r="C38" s="16"/>
      <c r="D38" s="16"/>
      <c r="E38" s="16"/>
      <c r="F38" s="16"/>
      <c r="G38" s="16"/>
      <c r="H38" s="16"/>
      <c r="I38" s="16"/>
    </row>
    <row r="39" spans="1:19" ht="15.75">
      <c r="A39" s="1"/>
      <c r="B39" s="40" t="s">
        <v>53</v>
      </c>
      <c r="C39" s="41"/>
      <c r="D39" s="41"/>
      <c r="E39" s="41"/>
      <c r="F39" s="41"/>
      <c r="G39" s="41"/>
      <c r="H39" s="41"/>
      <c r="I39" s="41"/>
      <c r="J39" s="1"/>
    </row>
    <row r="40" spans="1:19" s="1" customFormat="1" ht="15" customHeight="1">
      <c r="B40" s="41"/>
      <c r="C40" s="41"/>
      <c r="D40" s="41"/>
      <c r="E40" s="41"/>
      <c r="F40" s="41"/>
      <c r="G40" s="41"/>
      <c r="H40" s="41"/>
      <c r="I40" s="41"/>
      <c r="M40" s="3"/>
      <c r="N40" s="3"/>
      <c r="O40" s="3"/>
      <c r="P40" s="3"/>
      <c r="Q40" s="3"/>
      <c r="R40" s="3"/>
      <c r="S40" s="3"/>
    </row>
    <row r="41" spans="1:19" s="1" customFormat="1" ht="15" customHeight="1">
      <c r="B41" s="41"/>
      <c r="C41" s="41"/>
      <c r="D41" s="41"/>
      <c r="E41" s="41"/>
      <c r="F41" s="41"/>
      <c r="G41" s="41"/>
      <c r="H41" s="41"/>
      <c r="I41" s="41"/>
      <c r="M41" s="3"/>
      <c r="N41" s="3"/>
      <c r="O41" s="3"/>
      <c r="P41" s="3"/>
      <c r="Q41" s="3"/>
      <c r="R41" s="3"/>
      <c r="S41" s="3"/>
    </row>
    <row r="42" spans="1:19" s="1" customFormat="1" ht="15" customHeight="1">
      <c r="B42" s="41"/>
      <c r="C42" s="41"/>
      <c r="D42" s="41"/>
      <c r="E42" s="41"/>
      <c r="F42" s="41"/>
      <c r="G42" s="41"/>
      <c r="H42" s="41"/>
      <c r="I42" s="41"/>
    </row>
    <row r="43" spans="1:19" s="1" customFormat="1" ht="15" customHeight="1">
      <c r="A43" s="3"/>
      <c r="B43" s="16"/>
      <c r="C43" s="16"/>
      <c r="D43" s="16"/>
      <c r="E43" s="16"/>
      <c r="F43" s="16"/>
      <c r="G43" s="16"/>
      <c r="H43" s="16"/>
      <c r="I43" s="16"/>
      <c r="J43" s="3"/>
    </row>
    <row r="44" spans="1:19" ht="15" customHeight="1">
      <c r="A44" s="7">
        <v>4</v>
      </c>
      <c r="B44" s="8" t="s">
        <v>71</v>
      </c>
      <c r="C44" s="16"/>
      <c r="D44" s="16"/>
      <c r="E44" s="16"/>
      <c r="F44" s="16"/>
      <c r="G44" s="16"/>
      <c r="H44" s="16"/>
      <c r="I44" s="16"/>
      <c r="M44" s="1"/>
      <c r="N44" s="1"/>
      <c r="O44" s="1"/>
      <c r="P44" s="1"/>
      <c r="Q44" s="1"/>
      <c r="R44" s="1"/>
      <c r="S44" s="1"/>
    </row>
    <row r="45" spans="1:19" ht="15" customHeight="1">
      <c r="B45" s="16"/>
      <c r="C45" s="16"/>
      <c r="D45" s="16"/>
      <c r="E45" s="16"/>
      <c r="F45" s="16"/>
      <c r="G45" s="16"/>
      <c r="H45" s="16"/>
      <c r="I45" s="16"/>
      <c r="M45" s="1"/>
      <c r="N45" s="1"/>
      <c r="O45" s="1"/>
      <c r="P45" s="1"/>
      <c r="Q45" s="1"/>
      <c r="R45" s="1"/>
      <c r="S45" s="1"/>
    </row>
    <row r="46" spans="1:19" ht="12.75" customHeight="1">
      <c r="B46" s="40" t="s">
        <v>72</v>
      </c>
      <c r="C46" s="41"/>
      <c r="D46" s="41"/>
      <c r="E46" s="41"/>
      <c r="F46" s="41"/>
      <c r="G46" s="41"/>
      <c r="H46" s="41"/>
      <c r="I46" s="41"/>
    </row>
    <row r="47" spans="1:19">
      <c r="B47" s="41"/>
      <c r="C47" s="41"/>
      <c r="D47" s="41"/>
      <c r="E47" s="41"/>
      <c r="F47" s="41"/>
      <c r="G47" s="41"/>
      <c r="H47" s="41"/>
      <c r="I47" s="41"/>
    </row>
    <row r="48" spans="1:19" ht="16.5" customHeight="1">
      <c r="B48" s="41"/>
      <c r="C48" s="41"/>
      <c r="D48" s="41"/>
      <c r="E48" s="41"/>
      <c r="F48" s="41"/>
      <c r="G48" s="41"/>
      <c r="H48" s="41"/>
      <c r="I48" s="41"/>
    </row>
  </sheetData>
  <sheetProtection sheet="1" objects="1" scenarios="1"/>
  <mergeCells count="14">
    <mergeCell ref="B6:I11"/>
    <mergeCell ref="M10:S10"/>
    <mergeCell ref="A1:I1"/>
    <mergeCell ref="M1:S2"/>
    <mergeCell ref="A3:I3"/>
    <mergeCell ref="M3:O3"/>
    <mergeCell ref="Q3:S3"/>
    <mergeCell ref="B46:I48"/>
    <mergeCell ref="M12:O12"/>
    <mergeCell ref="Q12:S12"/>
    <mergeCell ref="B15:I19"/>
    <mergeCell ref="B23:I32"/>
    <mergeCell ref="B34:I37"/>
    <mergeCell ref="B39:I42"/>
  </mergeCell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dimension ref="A1:CB96"/>
  <sheetViews>
    <sheetView topLeftCell="A4" zoomScaleNormal="100" workbookViewId="0">
      <selection activeCell="R15" sqref="R15"/>
    </sheetView>
  </sheetViews>
  <sheetFormatPr defaultRowHeight="15"/>
  <cols>
    <col min="1" max="1" width="6.7109375" style="1" customWidth="1"/>
    <col min="2" max="2" width="14.7109375" style="1" customWidth="1"/>
    <col min="3" max="4" width="16.140625" style="1" customWidth="1"/>
    <col min="5" max="5" width="18.140625" style="1" customWidth="1"/>
    <col min="6" max="6" width="14.5703125" style="1" customWidth="1"/>
    <col min="7" max="80" width="9.140625" style="1" customWidth="1"/>
    <col min="257" max="257" width="6.7109375" customWidth="1"/>
    <col min="258" max="258" width="14.7109375" customWidth="1"/>
    <col min="259" max="260" width="16.140625" customWidth="1"/>
    <col min="261" max="261" width="18.140625" customWidth="1"/>
    <col min="262" max="262" width="14.5703125" customWidth="1"/>
    <col min="263" max="336" width="9.140625" customWidth="1"/>
    <col min="513" max="513" width="6.7109375" customWidth="1"/>
    <col min="514" max="514" width="14.7109375" customWidth="1"/>
    <col min="515" max="516" width="16.140625" customWidth="1"/>
    <col min="517" max="517" width="18.140625" customWidth="1"/>
    <col min="518" max="518" width="14.5703125" customWidth="1"/>
    <col min="519" max="592" width="9.140625" customWidth="1"/>
    <col min="769" max="769" width="6.7109375" customWidth="1"/>
    <col min="770" max="770" width="14.7109375" customWidth="1"/>
    <col min="771" max="772" width="16.140625" customWidth="1"/>
    <col min="773" max="773" width="18.140625" customWidth="1"/>
    <col min="774" max="774" width="14.5703125" customWidth="1"/>
    <col min="775" max="848" width="9.140625" customWidth="1"/>
    <col min="1025" max="1025" width="6.7109375" customWidth="1"/>
    <col min="1026" max="1026" width="14.7109375" customWidth="1"/>
    <col min="1027" max="1028" width="16.140625" customWidth="1"/>
    <col min="1029" max="1029" width="18.140625" customWidth="1"/>
    <col min="1030" max="1030" width="14.5703125" customWidth="1"/>
    <col min="1031" max="1104" width="9.140625" customWidth="1"/>
    <col min="1281" max="1281" width="6.7109375" customWidth="1"/>
    <col min="1282" max="1282" width="14.7109375" customWidth="1"/>
    <col min="1283" max="1284" width="16.140625" customWidth="1"/>
    <col min="1285" max="1285" width="18.140625" customWidth="1"/>
    <col min="1286" max="1286" width="14.5703125" customWidth="1"/>
    <col min="1287" max="1360" width="9.140625" customWidth="1"/>
    <col min="1537" max="1537" width="6.7109375" customWidth="1"/>
    <col min="1538" max="1538" width="14.7109375" customWidth="1"/>
    <col min="1539" max="1540" width="16.140625" customWidth="1"/>
    <col min="1541" max="1541" width="18.140625" customWidth="1"/>
    <col min="1542" max="1542" width="14.5703125" customWidth="1"/>
    <col min="1543" max="1616" width="9.140625" customWidth="1"/>
    <col min="1793" max="1793" width="6.7109375" customWidth="1"/>
    <col min="1794" max="1794" width="14.7109375" customWidth="1"/>
    <col min="1795" max="1796" width="16.140625" customWidth="1"/>
    <col min="1797" max="1797" width="18.140625" customWidth="1"/>
    <col min="1798" max="1798" width="14.5703125" customWidth="1"/>
    <col min="1799" max="1872" width="9.140625" customWidth="1"/>
    <col min="2049" max="2049" width="6.7109375" customWidth="1"/>
    <col min="2050" max="2050" width="14.7109375" customWidth="1"/>
    <col min="2051" max="2052" width="16.140625" customWidth="1"/>
    <col min="2053" max="2053" width="18.140625" customWidth="1"/>
    <col min="2054" max="2054" width="14.5703125" customWidth="1"/>
    <col min="2055" max="2128" width="9.140625" customWidth="1"/>
    <col min="2305" max="2305" width="6.7109375" customWidth="1"/>
    <col min="2306" max="2306" width="14.7109375" customWidth="1"/>
    <col min="2307" max="2308" width="16.140625" customWidth="1"/>
    <col min="2309" max="2309" width="18.140625" customWidth="1"/>
    <col min="2310" max="2310" width="14.5703125" customWidth="1"/>
    <col min="2311" max="2384" width="9.140625" customWidth="1"/>
    <col min="2561" max="2561" width="6.7109375" customWidth="1"/>
    <col min="2562" max="2562" width="14.7109375" customWidth="1"/>
    <col min="2563" max="2564" width="16.140625" customWidth="1"/>
    <col min="2565" max="2565" width="18.140625" customWidth="1"/>
    <col min="2566" max="2566" width="14.5703125" customWidth="1"/>
    <col min="2567" max="2640" width="9.140625" customWidth="1"/>
    <col min="2817" max="2817" width="6.7109375" customWidth="1"/>
    <col min="2818" max="2818" width="14.7109375" customWidth="1"/>
    <col min="2819" max="2820" width="16.140625" customWidth="1"/>
    <col min="2821" max="2821" width="18.140625" customWidth="1"/>
    <col min="2822" max="2822" width="14.5703125" customWidth="1"/>
    <col min="2823" max="2896" width="9.140625" customWidth="1"/>
    <col min="3073" max="3073" width="6.7109375" customWidth="1"/>
    <col min="3074" max="3074" width="14.7109375" customWidth="1"/>
    <col min="3075" max="3076" width="16.140625" customWidth="1"/>
    <col min="3077" max="3077" width="18.140625" customWidth="1"/>
    <col min="3078" max="3078" width="14.5703125" customWidth="1"/>
    <col min="3079" max="3152" width="9.140625" customWidth="1"/>
    <col min="3329" max="3329" width="6.7109375" customWidth="1"/>
    <col min="3330" max="3330" width="14.7109375" customWidth="1"/>
    <col min="3331" max="3332" width="16.140625" customWidth="1"/>
    <col min="3333" max="3333" width="18.140625" customWidth="1"/>
    <col min="3334" max="3334" width="14.5703125" customWidth="1"/>
    <col min="3335" max="3408" width="9.140625" customWidth="1"/>
    <col min="3585" max="3585" width="6.7109375" customWidth="1"/>
    <col min="3586" max="3586" width="14.7109375" customWidth="1"/>
    <col min="3587" max="3588" width="16.140625" customWidth="1"/>
    <col min="3589" max="3589" width="18.140625" customWidth="1"/>
    <col min="3590" max="3590" width="14.5703125" customWidth="1"/>
    <col min="3591" max="3664" width="9.140625" customWidth="1"/>
    <col min="3841" max="3841" width="6.7109375" customWidth="1"/>
    <col min="3842" max="3842" width="14.7109375" customWidth="1"/>
    <col min="3843" max="3844" width="16.140625" customWidth="1"/>
    <col min="3845" max="3845" width="18.140625" customWidth="1"/>
    <col min="3846" max="3846" width="14.5703125" customWidth="1"/>
    <col min="3847" max="3920" width="9.140625" customWidth="1"/>
    <col min="4097" max="4097" width="6.7109375" customWidth="1"/>
    <col min="4098" max="4098" width="14.7109375" customWidth="1"/>
    <col min="4099" max="4100" width="16.140625" customWidth="1"/>
    <col min="4101" max="4101" width="18.140625" customWidth="1"/>
    <col min="4102" max="4102" width="14.5703125" customWidth="1"/>
    <col min="4103" max="4176" width="9.140625" customWidth="1"/>
    <col min="4353" max="4353" width="6.7109375" customWidth="1"/>
    <col min="4354" max="4354" width="14.7109375" customWidth="1"/>
    <col min="4355" max="4356" width="16.140625" customWidth="1"/>
    <col min="4357" max="4357" width="18.140625" customWidth="1"/>
    <col min="4358" max="4358" width="14.5703125" customWidth="1"/>
    <col min="4359" max="4432" width="9.140625" customWidth="1"/>
    <col min="4609" max="4609" width="6.7109375" customWidth="1"/>
    <col min="4610" max="4610" width="14.7109375" customWidth="1"/>
    <col min="4611" max="4612" width="16.140625" customWidth="1"/>
    <col min="4613" max="4613" width="18.140625" customWidth="1"/>
    <col min="4614" max="4614" width="14.5703125" customWidth="1"/>
    <col min="4615" max="4688" width="9.140625" customWidth="1"/>
    <col min="4865" max="4865" width="6.7109375" customWidth="1"/>
    <col min="4866" max="4866" width="14.7109375" customWidth="1"/>
    <col min="4867" max="4868" width="16.140625" customWidth="1"/>
    <col min="4869" max="4869" width="18.140625" customWidth="1"/>
    <col min="4870" max="4870" width="14.5703125" customWidth="1"/>
    <col min="4871" max="4944" width="9.140625" customWidth="1"/>
    <col min="5121" max="5121" width="6.7109375" customWidth="1"/>
    <col min="5122" max="5122" width="14.7109375" customWidth="1"/>
    <col min="5123" max="5124" width="16.140625" customWidth="1"/>
    <col min="5125" max="5125" width="18.140625" customWidth="1"/>
    <col min="5126" max="5126" width="14.5703125" customWidth="1"/>
    <col min="5127" max="5200" width="9.140625" customWidth="1"/>
    <col min="5377" max="5377" width="6.7109375" customWidth="1"/>
    <col min="5378" max="5378" width="14.7109375" customWidth="1"/>
    <col min="5379" max="5380" width="16.140625" customWidth="1"/>
    <col min="5381" max="5381" width="18.140625" customWidth="1"/>
    <col min="5382" max="5382" width="14.5703125" customWidth="1"/>
    <col min="5383" max="5456" width="9.140625" customWidth="1"/>
    <col min="5633" max="5633" width="6.7109375" customWidth="1"/>
    <col min="5634" max="5634" width="14.7109375" customWidth="1"/>
    <col min="5635" max="5636" width="16.140625" customWidth="1"/>
    <col min="5637" max="5637" width="18.140625" customWidth="1"/>
    <col min="5638" max="5638" width="14.5703125" customWidth="1"/>
    <col min="5639" max="5712" width="9.140625" customWidth="1"/>
    <col min="5889" max="5889" width="6.7109375" customWidth="1"/>
    <col min="5890" max="5890" width="14.7109375" customWidth="1"/>
    <col min="5891" max="5892" width="16.140625" customWidth="1"/>
    <col min="5893" max="5893" width="18.140625" customWidth="1"/>
    <col min="5894" max="5894" width="14.5703125" customWidth="1"/>
    <col min="5895" max="5968" width="9.140625" customWidth="1"/>
    <col min="6145" max="6145" width="6.7109375" customWidth="1"/>
    <col min="6146" max="6146" width="14.7109375" customWidth="1"/>
    <col min="6147" max="6148" width="16.140625" customWidth="1"/>
    <col min="6149" max="6149" width="18.140625" customWidth="1"/>
    <col min="6150" max="6150" width="14.5703125" customWidth="1"/>
    <col min="6151" max="6224" width="9.140625" customWidth="1"/>
    <col min="6401" max="6401" width="6.7109375" customWidth="1"/>
    <col min="6402" max="6402" width="14.7109375" customWidth="1"/>
    <col min="6403" max="6404" width="16.140625" customWidth="1"/>
    <col min="6405" max="6405" width="18.140625" customWidth="1"/>
    <col min="6406" max="6406" width="14.5703125" customWidth="1"/>
    <col min="6407" max="6480" width="9.140625" customWidth="1"/>
    <col min="6657" max="6657" width="6.7109375" customWidth="1"/>
    <col min="6658" max="6658" width="14.7109375" customWidth="1"/>
    <col min="6659" max="6660" width="16.140625" customWidth="1"/>
    <col min="6661" max="6661" width="18.140625" customWidth="1"/>
    <col min="6662" max="6662" width="14.5703125" customWidth="1"/>
    <col min="6663" max="6736" width="9.140625" customWidth="1"/>
    <col min="6913" max="6913" width="6.7109375" customWidth="1"/>
    <col min="6914" max="6914" width="14.7109375" customWidth="1"/>
    <col min="6915" max="6916" width="16.140625" customWidth="1"/>
    <col min="6917" max="6917" width="18.140625" customWidth="1"/>
    <col min="6918" max="6918" width="14.5703125" customWidth="1"/>
    <col min="6919" max="6992" width="9.140625" customWidth="1"/>
    <col min="7169" max="7169" width="6.7109375" customWidth="1"/>
    <col min="7170" max="7170" width="14.7109375" customWidth="1"/>
    <col min="7171" max="7172" width="16.140625" customWidth="1"/>
    <col min="7173" max="7173" width="18.140625" customWidth="1"/>
    <col min="7174" max="7174" width="14.5703125" customWidth="1"/>
    <col min="7175" max="7248" width="9.140625" customWidth="1"/>
    <col min="7425" max="7425" width="6.7109375" customWidth="1"/>
    <col min="7426" max="7426" width="14.7109375" customWidth="1"/>
    <col min="7427" max="7428" width="16.140625" customWidth="1"/>
    <col min="7429" max="7429" width="18.140625" customWidth="1"/>
    <col min="7430" max="7430" width="14.5703125" customWidth="1"/>
    <col min="7431" max="7504" width="9.140625" customWidth="1"/>
    <col min="7681" max="7681" width="6.7109375" customWidth="1"/>
    <col min="7682" max="7682" width="14.7109375" customWidth="1"/>
    <col min="7683" max="7684" width="16.140625" customWidth="1"/>
    <col min="7685" max="7685" width="18.140625" customWidth="1"/>
    <col min="7686" max="7686" width="14.5703125" customWidth="1"/>
    <col min="7687" max="7760" width="9.140625" customWidth="1"/>
    <col min="7937" max="7937" width="6.7109375" customWidth="1"/>
    <col min="7938" max="7938" width="14.7109375" customWidth="1"/>
    <col min="7939" max="7940" width="16.140625" customWidth="1"/>
    <col min="7941" max="7941" width="18.140625" customWidth="1"/>
    <col min="7942" max="7942" width="14.5703125" customWidth="1"/>
    <col min="7943" max="8016" width="9.140625" customWidth="1"/>
    <col min="8193" max="8193" width="6.7109375" customWidth="1"/>
    <col min="8194" max="8194" width="14.7109375" customWidth="1"/>
    <col min="8195" max="8196" width="16.140625" customWidth="1"/>
    <col min="8197" max="8197" width="18.140625" customWidth="1"/>
    <col min="8198" max="8198" width="14.5703125" customWidth="1"/>
    <col min="8199" max="8272" width="9.140625" customWidth="1"/>
    <col min="8449" max="8449" width="6.7109375" customWidth="1"/>
    <col min="8450" max="8450" width="14.7109375" customWidth="1"/>
    <col min="8451" max="8452" width="16.140625" customWidth="1"/>
    <col min="8453" max="8453" width="18.140625" customWidth="1"/>
    <col min="8454" max="8454" width="14.5703125" customWidth="1"/>
    <col min="8455" max="8528" width="9.140625" customWidth="1"/>
    <col min="8705" max="8705" width="6.7109375" customWidth="1"/>
    <col min="8706" max="8706" width="14.7109375" customWidth="1"/>
    <col min="8707" max="8708" width="16.140625" customWidth="1"/>
    <col min="8709" max="8709" width="18.140625" customWidth="1"/>
    <col min="8710" max="8710" width="14.5703125" customWidth="1"/>
    <col min="8711" max="8784" width="9.140625" customWidth="1"/>
    <col min="8961" max="8961" width="6.7109375" customWidth="1"/>
    <col min="8962" max="8962" width="14.7109375" customWidth="1"/>
    <col min="8963" max="8964" width="16.140625" customWidth="1"/>
    <col min="8965" max="8965" width="18.140625" customWidth="1"/>
    <col min="8966" max="8966" width="14.5703125" customWidth="1"/>
    <col min="8967" max="9040" width="9.140625" customWidth="1"/>
    <col min="9217" max="9217" width="6.7109375" customWidth="1"/>
    <col min="9218" max="9218" width="14.7109375" customWidth="1"/>
    <col min="9219" max="9220" width="16.140625" customWidth="1"/>
    <col min="9221" max="9221" width="18.140625" customWidth="1"/>
    <col min="9222" max="9222" width="14.5703125" customWidth="1"/>
    <col min="9223" max="9296" width="9.140625" customWidth="1"/>
    <col min="9473" max="9473" width="6.7109375" customWidth="1"/>
    <col min="9474" max="9474" width="14.7109375" customWidth="1"/>
    <col min="9475" max="9476" width="16.140625" customWidth="1"/>
    <col min="9477" max="9477" width="18.140625" customWidth="1"/>
    <col min="9478" max="9478" width="14.5703125" customWidth="1"/>
    <col min="9479" max="9552" width="9.140625" customWidth="1"/>
    <col min="9729" max="9729" width="6.7109375" customWidth="1"/>
    <col min="9730" max="9730" width="14.7109375" customWidth="1"/>
    <col min="9731" max="9732" width="16.140625" customWidth="1"/>
    <col min="9733" max="9733" width="18.140625" customWidth="1"/>
    <col min="9734" max="9734" width="14.5703125" customWidth="1"/>
    <col min="9735" max="9808" width="9.140625" customWidth="1"/>
    <col min="9985" max="9985" width="6.7109375" customWidth="1"/>
    <col min="9986" max="9986" width="14.7109375" customWidth="1"/>
    <col min="9987" max="9988" width="16.140625" customWidth="1"/>
    <col min="9989" max="9989" width="18.140625" customWidth="1"/>
    <col min="9990" max="9990" width="14.5703125" customWidth="1"/>
    <col min="9991" max="10064" width="9.140625" customWidth="1"/>
    <col min="10241" max="10241" width="6.7109375" customWidth="1"/>
    <col min="10242" max="10242" width="14.7109375" customWidth="1"/>
    <col min="10243" max="10244" width="16.140625" customWidth="1"/>
    <col min="10245" max="10245" width="18.140625" customWidth="1"/>
    <col min="10246" max="10246" width="14.5703125" customWidth="1"/>
    <col min="10247" max="10320" width="9.140625" customWidth="1"/>
    <col min="10497" max="10497" width="6.7109375" customWidth="1"/>
    <col min="10498" max="10498" width="14.7109375" customWidth="1"/>
    <col min="10499" max="10500" width="16.140625" customWidth="1"/>
    <col min="10501" max="10501" width="18.140625" customWidth="1"/>
    <col min="10502" max="10502" width="14.5703125" customWidth="1"/>
    <col min="10503" max="10576" width="9.140625" customWidth="1"/>
    <col min="10753" max="10753" width="6.7109375" customWidth="1"/>
    <col min="10754" max="10754" width="14.7109375" customWidth="1"/>
    <col min="10755" max="10756" width="16.140625" customWidth="1"/>
    <col min="10757" max="10757" width="18.140625" customWidth="1"/>
    <col min="10758" max="10758" width="14.5703125" customWidth="1"/>
    <col min="10759" max="10832" width="9.140625" customWidth="1"/>
    <col min="11009" max="11009" width="6.7109375" customWidth="1"/>
    <col min="11010" max="11010" width="14.7109375" customWidth="1"/>
    <col min="11011" max="11012" width="16.140625" customWidth="1"/>
    <col min="11013" max="11013" width="18.140625" customWidth="1"/>
    <col min="11014" max="11014" width="14.5703125" customWidth="1"/>
    <col min="11015" max="11088" width="9.140625" customWidth="1"/>
    <col min="11265" max="11265" width="6.7109375" customWidth="1"/>
    <col min="11266" max="11266" width="14.7109375" customWidth="1"/>
    <col min="11267" max="11268" width="16.140625" customWidth="1"/>
    <col min="11269" max="11269" width="18.140625" customWidth="1"/>
    <col min="11270" max="11270" width="14.5703125" customWidth="1"/>
    <col min="11271" max="11344" width="9.140625" customWidth="1"/>
    <col min="11521" max="11521" width="6.7109375" customWidth="1"/>
    <col min="11522" max="11522" width="14.7109375" customWidth="1"/>
    <col min="11523" max="11524" width="16.140625" customWidth="1"/>
    <col min="11525" max="11525" width="18.140625" customWidth="1"/>
    <col min="11526" max="11526" width="14.5703125" customWidth="1"/>
    <col min="11527" max="11600" width="9.140625" customWidth="1"/>
    <col min="11777" max="11777" width="6.7109375" customWidth="1"/>
    <col min="11778" max="11778" width="14.7109375" customWidth="1"/>
    <col min="11779" max="11780" width="16.140625" customWidth="1"/>
    <col min="11781" max="11781" width="18.140625" customWidth="1"/>
    <col min="11782" max="11782" width="14.5703125" customWidth="1"/>
    <col min="11783" max="11856" width="9.140625" customWidth="1"/>
    <col min="12033" max="12033" width="6.7109375" customWidth="1"/>
    <col min="12034" max="12034" width="14.7109375" customWidth="1"/>
    <col min="12035" max="12036" width="16.140625" customWidth="1"/>
    <col min="12037" max="12037" width="18.140625" customWidth="1"/>
    <col min="12038" max="12038" width="14.5703125" customWidth="1"/>
    <col min="12039" max="12112" width="9.140625" customWidth="1"/>
    <col min="12289" max="12289" width="6.7109375" customWidth="1"/>
    <col min="12290" max="12290" width="14.7109375" customWidth="1"/>
    <col min="12291" max="12292" width="16.140625" customWidth="1"/>
    <col min="12293" max="12293" width="18.140625" customWidth="1"/>
    <col min="12294" max="12294" width="14.5703125" customWidth="1"/>
    <col min="12295" max="12368" width="9.140625" customWidth="1"/>
    <col min="12545" max="12545" width="6.7109375" customWidth="1"/>
    <col min="12546" max="12546" width="14.7109375" customWidth="1"/>
    <col min="12547" max="12548" width="16.140625" customWidth="1"/>
    <col min="12549" max="12549" width="18.140625" customWidth="1"/>
    <col min="12550" max="12550" width="14.5703125" customWidth="1"/>
    <col min="12551" max="12624" width="9.140625" customWidth="1"/>
    <col min="12801" max="12801" width="6.7109375" customWidth="1"/>
    <col min="12802" max="12802" width="14.7109375" customWidth="1"/>
    <col min="12803" max="12804" width="16.140625" customWidth="1"/>
    <col min="12805" max="12805" width="18.140625" customWidth="1"/>
    <col min="12806" max="12806" width="14.5703125" customWidth="1"/>
    <col min="12807" max="12880" width="9.140625" customWidth="1"/>
    <col min="13057" max="13057" width="6.7109375" customWidth="1"/>
    <col min="13058" max="13058" width="14.7109375" customWidth="1"/>
    <col min="13059" max="13060" width="16.140625" customWidth="1"/>
    <col min="13061" max="13061" width="18.140625" customWidth="1"/>
    <col min="13062" max="13062" width="14.5703125" customWidth="1"/>
    <col min="13063" max="13136" width="9.140625" customWidth="1"/>
    <col min="13313" max="13313" width="6.7109375" customWidth="1"/>
    <col min="13314" max="13314" width="14.7109375" customWidth="1"/>
    <col min="13315" max="13316" width="16.140625" customWidth="1"/>
    <col min="13317" max="13317" width="18.140625" customWidth="1"/>
    <col min="13318" max="13318" width="14.5703125" customWidth="1"/>
    <col min="13319" max="13392" width="9.140625" customWidth="1"/>
    <col min="13569" max="13569" width="6.7109375" customWidth="1"/>
    <col min="13570" max="13570" width="14.7109375" customWidth="1"/>
    <col min="13571" max="13572" width="16.140625" customWidth="1"/>
    <col min="13573" max="13573" width="18.140625" customWidth="1"/>
    <col min="13574" max="13574" width="14.5703125" customWidth="1"/>
    <col min="13575" max="13648" width="9.140625" customWidth="1"/>
    <col min="13825" max="13825" width="6.7109375" customWidth="1"/>
    <col min="13826" max="13826" width="14.7109375" customWidth="1"/>
    <col min="13827" max="13828" width="16.140625" customWidth="1"/>
    <col min="13829" max="13829" width="18.140625" customWidth="1"/>
    <col min="13830" max="13830" width="14.5703125" customWidth="1"/>
    <col min="13831" max="13904" width="9.140625" customWidth="1"/>
    <col min="14081" max="14081" width="6.7109375" customWidth="1"/>
    <col min="14082" max="14082" width="14.7109375" customWidth="1"/>
    <col min="14083" max="14084" width="16.140625" customWidth="1"/>
    <col min="14085" max="14085" width="18.140625" customWidth="1"/>
    <col min="14086" max="14086" width="14.5703125" customWidth="1"/>
    <col min="14087" max="14160" width="9.140625" customWidth="1"/>
    <col min="14337" max="14337" width="6.7109375" customWidth="1"/>
    <col min="14338" max="14338" width="14.7109375" customWidth="1"/>
    <col min="14339" max="14340" width="16.140625" customWidth="1"/>
    <col min="14341" max="14341" width="18.140625" customWidth="1"/>
    <col min="14342" max="14342" width="14.5703125" customWidth="1"/>
    <col min="14343" max="14416" width="9.140625" customWidth="1"/>
    <col min="14593" max="14593" width="6.7109375" customWidth="1"/>
    <col min="14594" max="14594" width="14.7109375" customWidth="1"/>
    <col min="14595" max="14596" width="16.140625" customWidth="1"/>
    <col min="14597" max="14597" width="18.140625" customWidth="1"/>
    <col min="14598" max="14598" width="14.5703125" customWidth="1"/>
    <col min="14599" max="14672" width="9.140625" customWidth="1"/>
    <col min="14849" max="14849" width="6.7109375" customWidth="1"/>
    <col min="14850" max="14850" width="14.7109375" customWidth="1"/>
    <col min="14851" max="14852" width="16.140625" customWidth="1"/>
    <col min="14853" max="14853" width="18.140625" customWidth="1"/>
    <col min="14854" max="14854" width="14.5703125" customWidth="1"/>
    <col min="14855" max="14928" width="9.140625" customWidth="1"/>
    <col min="15105" max="15105" width="6.7109375" customWidth="1"/>
    <col min="15106" max="15106" width="14.7109375" customWidth="1"/>
    <col min="15107" max="15108" width="16.140625" customWidth="1"/>
    <col min="15109" max="15109" width="18.140625" customWidth="1"/>
    <col min="15110" max="15110" width="14.5703125" customWidth="1"/>
    <col min="15111" max="15184" width="9.140625" customWidth="1"/>
    <col min="15361" max="15361" width="6.7109375" customWidth="1"/>
    <col min="15362" max="15362" width="14.7109375" customWidth="1"/>
    <col min="15363" max="15364" width="16.140625" customWidth="1"/>
    <col min="15365" max="15365" width="18.140625" customWidth="1"/>
    <col min="15366" max="15366" width="14.5703125" customWidth="1"/>
    <col min="15367" max="15440" width="9.140625" customWidth="1"/>
    <col min="15617" max="15617" width="6.7109375" customWidth="1"/>
    <col min="15618" max="15618" width="14.7109375" customWidth="1"/>
    <col min="15619" max="15620" width="16.140625" customWidth="1"/>
    <col min="15621" max="15621" width="18.140625" customWidth="1"/>
    <col min="15622" max="15622" width="14.5703125" customWidth="1"/>
    <col min="15623" max="15696" width="9.140625" customWidth="1"/>
    <col min="15873" max="15873" width="6.7109375" customWidth="1"/>
    <col min="15874" max="15874" width="14.7109375" customWidth="1"/>
    <col min="15875" max="15876" width="16.140625" customWidth="1"/>
    <col min="15877" max="15877" width="18.140625" customWidth="1"/>
    <col min="15878" max="15878" width="14.5703125" customWidth="1"/>
    <col min="15879" max="15952" width="9.140625" customWidth="1"/>
    <col min="16129" max="16129" width="6.7109375" customWidth="1"/>
    <col min="16130" max="16130" width="14.7109375" customWidth="1"/>
    <col min="16131" max="16132" width="16.140625" customWidth="1"/>
    <col min="16133" max="16133" width="18.140625" customWidth="1"/>
    <col min="16134" max="16134" width="14.5703125" customWidth="1"/>
    <col min="16135" max="16208" width="9.140625" customWidth="1"/>
  </cols>
  <sheetData>
    <row r="1" spans="2:11" ht="30" customHeight="1">
      <c r="B1" s="55" t="s">
        <v>36</v>
      </c>
      <c r="C1" s="55"/>
      <c r="D1" s="55"/>
      <c r="E1" s="55"/>
      <c r="F1" s="55"/>
      <c r="G1" s="17"/>
      <c r="H1" s="17"/>
      <c r="I1" s="17"/>
      <c r="J1" s="17"/>
      <c r="K1" s="18"/>
    </row>
    <row r="2" spans="2:11" ht="12.75" customHeight="1">
      <c r="B2" s="56"/>
      <c r="C2" s="56"/>
      <c r="D2" s="56"/>
      <c r="E2" s="56"/>
      <c r="F2" s="56"/>
      <c r="G2" s="17"/>
      <c r="H2" s="17"/>
      <c r="I2" s="17"/>
      <c r="J2" s="17"/>
    </row>
    <row r="3" spans="2:11" ht="12.75" customHeight="1">
      <c r="B3" s="56"/>
      <c r="C3" s="56"/>
      <c r="D3" s="56"/>
      <c r="E3" s="56"/>
      <c r="F3" s="56"/>
      <c r="G3" s="17"/>
      <c r="H3" s="17"/>
      <c r="I3" s="17"/>
      <c r="J3" s="17"/>
    </row>
    <row r="4" spans="2:11" ht="12.75" customHeight="1">
      <c r="B4" s="19"/>
      <c r="C4" s="19"/>
      <c r="D4" s="19"/>
      <c r="E4" s="19"/>
      <c r="F4" s="19"/>
      <c r="G4" s="17"/>
      <c r="H4" s="17"/>
      <c r="I4" s="17"/>
      <c r="J4" s="17"/>
    </row>
    <row r="5" spans="2:11" ht="12.75" customHeight="1">
      <c r="B5" s="57" t="s">
        <v>18</v>
      </c>
      <c r="C5" s="57"/>
      <c r="D5" s="57"/>
      <c r="E5" s="57"/>
      <c r="F5" s="57"/>
      <c r="G5" s="17"/>
      <c r="H5" s="17"/>
      <c r="I5" s="17"/>
      <c r="J5" s="17"/>
    </row>
    <row r="6" spans="2:11" ht="12.75" customHeight="1">
      <c r="B6" s="57"/>
      <c r="C6" s="57"/>
      <c r="D6" s="57"/>
      <c r="E6" s="57"/>
      <c r="F6" s="57"/>
      <c r="G6" s="17"/>
      <c r="H6" s="17"/>
      <c r="I6" s="17"/>
      <c r="J6" s="17"/>
    </row>
    <row r="7" spans="2:11" ht="12.75" customHeight="1">
      <c r="B7" s="57"/>
      <c r="C7" s="57"/>
      <c r="D7" s="57"/>
      <c r="E7" s="57"/>
      <c r="F7" s="57"/>
      <c r="G7" s="17"/>
      <c r="H7" s="17"/>
      <c r="I7" s="17"/>
      <c r="J7" s="17"/>
    </row>
    <row r="8" spans="2:11" ht="12.75" customHeight="1">
      <c r="B8" s="57"/>
      <c r="C8" s="57"/>
      <c r="D8" s="57"/>
      <c r="E8" s="57"/>
      <c r="F8" s="57"/>
      <c r="G8" s="17"/>
      <c r="H8" s="17"/>
      <c r="I8" s="17"/>
      <c r="J8" s="17"/>
    </row>
    <row r="9" spans="2:11" ht="12.75" customHeight="1">
      <c r="B9" s="58" t="s">
        <v>19</v>
      </c>
      <c r="C9" s="59" t="s">
        <v>20</v>
      </c>
      <c r="D9" s="59" t="s">
        <v>21</v>
      </c>
      <c r="E9" s="61" t="s">
        <v>17</v>
      </c>
      <c r="F9" s="61" t="s">
        <v>16</v>
      </c>
      <c r="G9" s="17"/>
      <c r="H9" s="17"/>
      <c r="I9" s="17"/>
      <c r="J9" s="17"/>
    </row>
    <row r="10" spans="2:11" ht="13.5" customHeight="1">
      <c r="B10" s="58"/>
      <c r="C10" s="60"/>
      <c r="D10" s="60"/>
      <c r="E10" s="61"/>
      <c r="F10" s="61"/>
    </row>
    <row r="11" spans="2:11" ht="22.5" customHeight="1">
      <c r="B11" s="58"/>
      <c r="C11" s="60"/>
      <c r="D11" s="60"/>
      <c r="E11" s="61"/>
      <c r="F11" s="61"/>
    </row>
    <row r="12" spans="2:11" ht="19.149999999999999" customHeight="1">
      <c r="B12" s="58"/>
      <c r="C12" s="60"/>
      <c r="D12" s="60"/>
      <c r="E12" s="61"/>
      <c r="F12" s="61"/>
    </row>
    <row r="13" spans="2:11" ht="15.75">
      <c r="B13" s="20"/>
      <c r="C13" s="20"/>
      <c r="D13" s="20"/>
      <c r="E13" s="52"/>
      <c r="F13" s="54"/>
    </row>
    <row r="14" spans="2:11" ht="15" customHeight="1">
      <c r="B14" s="20"/>
      <c r="C14" s="20"/>
      <c r="D14" s="20"/>
      <c r="E14" s="53"/>
      <c r="F14" s="54"/>
    </row>
    <row r="15" spans="2:11" ht="15.75">
      <c r="B15" s="20"/>
      <c r="C15" s="20"/>
      <c r="D15" s="20"/>
      <c r="E15" s="53"/>
      <c r="F15" s="54"/>
    </row>
    <row r="16" spans="2:11" ht="15.75">
      <c r="B16" s="20"/>
      <c r="C16" s="20"/>
      <c r="D16" s="20"/>
      <c r="E16" s="53"/>
      <c r="F16" s="54"/>
    </row>
    <row r="17" spans="2:6" ht="15.75">
      <c r="B17" s="20"/>
      <c r="C17" s="20"/>
      <c r="D17" s="20"/>
      <c r="F17" s="3"/>
    </row>
    <row r="18" spans="2:6" ht="15.75">
      <c r="B18" s="20"/>
      <c r="C18" s="20"/>
      <c r="D18" s="20"/>
      <c r="F18" s="3"/>
    </row>
    <row r="19" spans="2:6" ht="15.75">
      <c r="B19" s="20"/>
      <c r="C19" s="20"/>
      <c r="D19" s="20"/>
      <c r="F19" s="3"/>
    </row>
    <row r="20" spans="2:6" ht="15.75">
      <c r="B20" s="20"/>
      <c r="C20" s="20"/>
      <c r="D20" s="20"/>
      <c r="F20" s="3"/>
    </row>
    <row r="21" spans="2:6" ht="15.75">
      <c r="B21" s="20"/>
      <c r="C21" s="20"/>
      <c r="D21" s="20"/>
      <c r="F21" s="3"/>
    </row>
    <row r="22" spans="2:6" ht="15.75">
      <c r="B22" s="20"/>
      <c r="C22" s="20"/>
      <c r="D22" s="20"/>
      <c r="F22" s="3"/>
    </row>
    <row r="23" spans="2:6" ht="15.75">
      <c r="B23" s="20"/>
      <c r="C23" s="20"/>
      <c r="D23" s="20"/>
      <c r="F23" s="3"/>
    </row>
    <row r="24" spans="2:6" ht="15.75">
      <c r="B24" s="20"/>
      <c r="C24" s="20"/>
      <c r="D24" s="20"/>
      <c r="F24" s="3"/>
    </row>
    <row r="25" spans="2:6" ht="15.75">
      <c r="B25" s="20"/>
      <c r="C25" s="20"/>
      <c r="D25" s="20"/>
      <c r="F25" s="3"/>
    </row>
    <row r="26" spans="2:6" ht="15.75">
      <c r="B26" s="20"/>
      <c r="C26" s="20"/>
      <c r="D26" s="20"/>
      <c r="F26" s="3"/>
    </row>
    <row r="27" spans="2:6" ht="15.75">
      <c r="B27" s="20"/>
      <c r="C27" s="20"/>
      <c r="D27" s="20"/>
      <c r="F27" s="3"/>
    </row>
    <row r="28" spans="2:6" ht="15.75">
      <c r="B28" s="20"/>
      <c r="C28" s="20"/>
      <c r="D28" s="20"/>
      <c r="F28" s="3"/>
    </row>
    <row r="29" spans="2:6" ht="15.75">
      <c r="B29" s="20"/>
      <c r="C29" s="20"/>
      <c r="D29" s="20"/>
      <c r="F29" s="3"/>
    </row>
    <row r="30" spans="2:6" ht="15.75">
      <c r="B30" s="20"/>
      <c r="C30" s="20"/>
      <c r="D30" s="20"/>
      <c r="F30" s="3"/>
    </row>
    <row r="31" spans="2:6" ht="15.75">
      <c r="B31" s="20"/>
      <c r="C31" s="20"/>
      <c r="D31" s="20"/>
      <c r="F31" s="3"/>
    </row>
    <row r="32" spans="2:6" ht="15.75">
      <c r="B32" s="20"/>
      <c r="C32" s="20"/>
      <c r="D32" s="20"/>
      <c r="F32" s="3"/>
    </row>
    <row r="33" spans="2:6" ht="15.75">
      <c r="B33" s="20"/>
      <c r="C33" s="20"/>
      <c r="D33" s="20"/>
      <c r="F33" s="3"/>
    </row>
    <row r="34" spans="2:6" ht="15.75">
      <c r="B34" s="20"/>
      <c r="C34" s="20"/>
      <c r="D34" s="20"/>
      <c r="F34" s="3"/>
    </row>
    <row r="35" spans="2:6" ht="15.75">
      <c r="B35" s="20"/>
      <c r="C35" s="20"/>
      <c r="D35" s="20"/>
      <c r="F35" s="3"/>
    </row>
    <row r="36" spans="2:6" ht="15.75">
      <c r="B36" s="20"/>
      <c r="C36" s="20"/>
      <c r="D36" s="20"/>
      <c r="F36" s="3"/>
    </row>
    <row r="37" spans="2:6" ht="15.75">
      <c r="B37" s="20"/>
      <c r="C37" s="20"/>
      <c r="D37" s="20"/>
      <c r="F37" s="3"/>
    </row>
    <row r="38" spans="2:6" ht="15.75">
      <c r="B38" s="20"/>
      <c r="C38" s="20"/>
      <c r="D38" s="20"/>
      <c r="F38" s="3"/>
    </row>
    <row r="39" spans="2:6" ht="15.75">
      <c r="B39" s="20"/>
      <c r="C39" s="20"/>
      <c r="D39" s="20"/>
      <c r="F39" s="3"/>
    </row>
    <row r="40" spans="2:6" ht="15.75">
      <c r="B40" s="20"/>
      <c r="C40" s="20"/>
      <c r="D40" s="20"/>
      <c r="F40" s="3"/>
    </row>
    <row r="41" spans="2:6">
      <c r="B41" s="21"/>
      <c r="C41" s="21"/>
      <c r="D41" s="21"/>
    </row>
    <row r="42" spans="2:6">
      <c r="B42" s="21"/>
      <c r="C42" s="21"/>
      <c r="D42" s="21"/>
    </row>
    <row r="43" spans="2:6">
      <c r="B43" s="21"/>
      <c r="C43" s="21"/>
      <c r="D43" s="21"/>
    </row>
    <row r="44" spans="2:6">
      <c r="B44" s="21"/>
      <c r="C44" s="21"/>
      <c r="D44" s="21"/>
    </row>
    <row r="45" spans="2:6">
      <c r="B45" s="21"/>
      <c r="C45" s="21"/>
      <c r="D45" s="21"/>
    </row>
    <row r="46" spans="2:6">
      <c r="B46" s="21"/>
      <c r="C46" s="21"/>
      <c r="D46" s="21"/>
    </row>
    <row r="47" spans="2:6">
      <c r="B47" s="21"/>
      <c r="C47" s="21"/>
      <c r="D47" s="21"/>
    </row>
    <row r="48" spans="2:6">
      <c r="B48" s="21"/>
      <c r="C48" s="21"/>
      <c r="D48" s="21"/>
    </row>
    <row r="49" spans="2:4">
      <c r="B49" s="21"/>
      <c r="C49" s="21"/>
      <c r="D49" s="21"/>
    </row>
    <row r="50" spans="2:4">
      <c r="B50" s="21"/>
      <c r="C50" s="21"/>
      <c r="D50" s="21"/>
    </row>
    <row r="51" spans="2:4">
      <c r="B51" s="21"/>
      <c r="C51" s="21"/>
      <c r="D51" s="21"/>
    </row>
    <row r="52" spans="2:4">
      <c r="B52" s="21"/>
      <c r="C52" s="21"/>
      <c r="D52" s="21"/>
    </row>
    <row r="53" spans="2:4">
      <c r="B53" s="21"/>
      <c r="C53" s="21"/>
      <c r="D53" s="21"/>
    </row>
    <row r="54" spans="2:4">
      <c r="B54" s="21"/>
      <c r="C54" s="21"/>
      <c r="D54" s="21"/>
    </row>
    <row r="55" spans="2:4">
      <c r="B55" s="21"/>
      <c r="C55" s="21"/>
      <c r="D55" s="21"/>
    </row>
    <row r="56" spans="2:4">
      <c r="B56" s="21"/>
      <c r="C56" s="21"/>
      <c r="D56" s="21"/>
    </row>
    <row r="57" spans="2:4">
      <c r="B57" s="21"/>
      <c r="C57" s="21"/>
      <c r="D57" s="21"/>
    </row>
    <row r="58" spans="2:4">
      <c r="B58" s="21"/>
      <c r="C58" s="21"/>
      <c r="D58" s="21"/>
    </row>
    <row r="59" spans="2:4">
      <c r="B59" s="21"/>
      <c r="C59" s="21"/>
      <c r="D59" s="21"/>
    </row>
    <row r="60" spans="2:4">
      <c r="B60" s="21"/>
      <c r="C60" s="21"/>
      <c r="D60" s="21"/>
    </row>
    <row r="61" spans="2:4">
      <c r="B61" s="21"/>
      <c r="C61" s="21"/>
      <c r="D61" s="21"/>
    </row>
    <row r="62" spans="2:4">
      <c r="B62" s="21"/>
      <c r="C62" s="21"/>
      <c r="D62" s="21"/>
    </row>
    <row r="63" spans="2:4">
      <c r="B63" s="21"/>
      <c r="C63" s="21"/>
      <c r="D63" s="21"/>
    </row>
    <row r="64" spans="2:4">
      <c r="B64" s="21"/>
      <c r="C64" s="21"/>
      <c r="D64" s="21"/>
    </row>
    <row r="65" spans="2:4">
      <c r="B65" s="21"/>
      <c r="C65" s="21"/>
      <c r="D65" s="21"/>
    </row>
    <row r="66" spans="2:4">
      <c r="B66" s="21"/>
      <c r="C66" s="21"/>
      <c r="D66" s="21"/>
    </row>
    <row r="67" spans="2:4">
      <c r="B67" s="21"/>
      <c r="C67" s="21"/>
      <c r="D67" s="21"/>
    </row>
    <row r="68" spans="2:4">
      <c r="B68" s="21"/>
      <c r="C68" s="21"/>
      <c r="D68" s="21"/>
    </row>
    <row r="69" spans="2:4">
      <c r="B69" s="21"/>
      <c r="C69" s="21"/>
      <c r="D69" s="21"/>
    </row>
    <row r="70" spans="2:4">
      <c r="B70" s="21"/>
      <c r="C70" s="21"/>
      <c r="D70" s="21"/>
    </row>
    <row r="71" spans="2:4">
      <c r="B71" s="21"/>
      <c r="C71" s="21"/>
      <c r="D71" s="21"/>
    </row>
    <row r="72" spans="2:4">
      <c r="B72" s="21"/>
      <c r="C72" s="21"/>
      <c r="D72" s="21"/>
    </row>
    <row r="73" spans="2:4">
      <c r="B73" s="21"/>
      <c r="C73" s="21"/>
      <c r="D73" s="21"/>
    </row>
    <row r="74" spans="2:4">
      <c r="B74" s="21"/>
      <c r="C74" s="21"/>
      <c r="D74" s="21"/>
    </row>
    <row r="75" spans="2:4">
      <c r="B75" s="21"/>
      <c r="C75" s="21"/>
      <c r="D75" s="21"/>
    </row>
    <row r="76" spans="2:4">
      <c r="B76" s="21"/>
      <c r="C76" s="21"/>
      <c r="D76" s="21"/>
    </row>
    <row r="77" spans="2:4" ht="15.75">
      <c r="B77" s="20"/>
      <c r="C77" s="20"/>
      <c r="D77" s="20"/>
    </row>
    <row r="78" spans="2:4" ht="15.75">
      <c r="B78" s="20"/>
      <c r="C78" s="20"/>
      <c r="D78" s="20"/>
    </row>
    <row r="79" spans="2:4">
      <c r="B79" s="21"/>
      <c r="C79" s="21"/>
      <c r="D79" s="21"/>
    </row>
    <row r="80" spans="2:4">
      <c r="B80" s="21"/>
      <c r="C80" s="21"/>
      <c r="D80" s="21"/>
    </row>
    <row r="81" spans="2:4">
      <c r="B81" s="21"/>
      <c r="C81" s="21"/>
      <c r="D81" s="21"/>
    </row>
    <row r="82" spans="2:4">
      <c r="B82" s="21"/>
      <c r="C82" s="21"/>
      <c r="D82" s="21"/>
    </row>
    <row r="83" spans="2:4">
      <c r="B83" s="21"/>
      <c r="C83" s="21"/>
      <c r="D83" s="21"/>
    </row>
    <row r="84" spans="2:4">
      <c r="B84" s="21"/>
      <c r="C84" s="21"/>
      <c r="D84" s="21"/>
    </row>
    <row r="85" spans="2:4">
      <c r="B85" s="21"/>
      <c r="C85" s="21"/>
      <c r="D85" s="21"/>
    </row>
    <row r="86" spans="2:4">
      <c r="B86" s="21"/>
      <c r="C86" s="21"/>
      <c r="D86" s="21"/>
    </row>
    <row r="87" spans="2:4">
      <c r="B87" s="21"/>
      <c r="C87" s="21"/>
      <c r="D87" s="21"/>
    </row>
    <row r="88" spans="2:4">
      <c r="B88" s="21"/>
      <c r="C88" s="21"/>
      <c r="D88" s="21"/>
    </row>
    <row r="89" spans="2:4">
      <c r="B89" s="21"/>
      <c r="C89" s="21"/>
      <c r="D89" s="21"/>
    </row>
    <row r="90" spans="2:4">
      <c r="B90" s="21"/>
      <c r="C90" s="21"/>
      <c r="D90" s="21"/>
    </row>
    <row r="91" spans="2:4">
      <c r="B91" s="21"/>
      <c r="C91" s="21"/>
      <c r="D91" s="21"/>
    </row>
    <row r="92" spans="2:4">
      <c r="B92" s="21"/>
      <c r="C92" s="21"/>
      <c r="D92" s="21"/>
    </row>
    <row r="93" spans="2:4">
      <c r="B93" s="21"/>
      <c r="C93" s="21"/>
      <c r="D93" s="21"/>
    </row>
    <row r="94" spans="2:4">
      <c r="B94" s="21"/>
      <c r="C94" s="21"/>
      <c r="D94" s="21"/>
    </row>
    <row r="95" spans="2:4">
      <c r="B95" s="21"/>
      <c r="C95" s="21"/>
      <c r="D95" s="21"/>
    </row>
    <row r="96" spans="2:4">
      <c r="B96" s="21"/>
      <c r="C96" s="21"/>
      <c r="D96" s="21"/>
    </row>
  </sheetData>
  <sheetProtection sheet="1" objects="1" scenarios="1"/>
  <mergeCells count="9">
    <mergeCell ref="E13:E16"/>
    <mergeCell ref="F13:F16"/>
    <mergeCell ref="B1:F3"/>
    <mergeCell ref="B5:F8"/>
    <mergeCell ref="B9:B12"/>
    <mergeCell ref="C9:C12"/>
    <mergeCell ref="D9:D12"/>
    <mergeCell ref="E9:E12"/>
    <mergeCell ref="F9: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CB96"/>
  <sheetViews>
    <sheetView workbookViewId="0">
      <selection activeCell="P8" sqref="P8"/>
    </sheetView>
  </sheetViews>
  <sheetFormatPr defaultRowHeight="15"/>
  <cols>
    <col min="1" max="1" width="6.7109375" style="1" customWidth="1"/>
    <col min="2" max="2" width="14.7109375" style="1" customWidth="1"/>
    <col min="3" max="4" width="16.140625" style="1" customWidth="1"/>
    <col min="5" max="5" width="18.140625" style="1" customWidth="1"/>
    <col min="6" max="6" width="14.5703125" style="1" customWidth="1"/>
    <col min="7" max="80" width="9.140625" style="1" customWidth="1"/>
    <col min="257" max="257" width="6.7109375" customWidth="1"/>
    <col min="258" max="258" width="14.7109375" customWidth="1"/>
    <col min="259" max="260" width="16.140625" customWidth="1"/>
    <col min="261" max="261" width="18.140625" customWidth="1"/>
    <col min="262" max="262" width="14.5703125" customWidth="1"/>
    <col min="263" max="336" width="9.140625" customWidth="1"/>
    <col min="513" max="513" width="6.7109375" customWidth="1"/>
    <col min="514" max="514" width="14.7109375" customWidth="1"/>
    <col min="515" max="516" width="16.140625" customWidth="1"/>
    <col min="517" max="517" width="18.140625" customWidth="1"/>
    <col min="518" max="518" width="14.5703125" customWidth="1"/>
    <col min="519" max="592" width="9.140625" customWidth="1"/>
    <col min="769" max="769" width="6.7109375" customWidth="1"/>
    <col min="770" max="770" width="14.7109375" customWidth="1"/>
    <col min="771" max="772" width="16.140625" customWidth="1"/>
    <col min="773" max="773" width="18.140625" customWidth="1"/>
    <col min="774" max="774" width="14.5703125" customWidth="1"/>
    <col min="775" max="848" width="9.140625" customWidth="1"/>
    <col min="1025" max="1025" width="6.7109375" customWidth="1"/>
    <col min="1026" max="1026" width="14.7109375" customWidth="1"/>
    <col min="1027" max="1028" width="16.140625" customWidth="1"/>
    <col min="1029" max="1029" width="18.140625" customWidth="1"/>
    <col min="1030" max="1030" width="14.5703125" customWidth="1"/>
    <col min="1031" max="1104" width="9.140625" customWidth="1"/>
    <col min="1281" max="1281" width="6.7109375" customWidth="1"/>
    <col min="1282" max="1282" width="14.7109375" customWidth="1"/>
    <col min="1283" max="1284" width="16.140625" customWidth="1"/>
    <col min="1285" max="1285" width="18.140625" customWidth="1"/>
    <col min="1286" max="1286" width="14.5703125" customWidth="1"/>
    <col min="1287" max="1360" width="9.140625" customWidth="1"/>
    <col min="1537" max="1537" width="6.7109375" customWidth="1"/>
    <col min="1538" max="1538" width="14.7109375" customWidth="1"/>
    <col min="1539" max="1540" width="16.140625" customWidth="1"/>
    <col min="1541" max="1541" width="18.140625" customWidth="1"/>
    <col min="1542" max="1542" width="14.5703125" customWidth="1"/>
    <col min="1543" max="1616" width="9.140625" customWidth="1"/>
    <col min="1793" max="1793" width="6.7109375" customWidth="1"/>
    <col min="1794" max="1794" width="14.7109375" customWidth="1"/>
    <col min="1795" max="1796" width="16.140625" customWidth="1"/>
    <col min="1797" max="1797" width="18.140625" customWidth="1"/>
    <col min="1798" max="1798" width="14.5703125" customWidth="1"/>
    <col min="1799" max="1872" width="9.140625" customWidth="1"/>
    <col min="2049" max="2049" width="6.7109375" customWidth="1"/>
    <col min="2050" max="2050" width="14.7109375" customWidth="1"/>
    <col min="2051" max="2052" width="16.140625" customWidth="1"/>
    <col min="2053" max="2053" width="18.140625" customWidth="1"/>
    <col min="2054" max="2054" width="14.5703125" customWidth="1"/>
    <col min="2055" max="2128" width="9.140625" customWidth="1"/>
    <col min="2305" max="2305" width="6.7109375" customWidth="1"/>
    <col min="2306" max="2306" width="14.7109375" customWidth="1"/>
    <col min="2307" max="2308" width="16.140625" customWidth="1"/>
    <col min="2309" max="2309" width="18.140625" customWidth="1"/>
    <col min="2310" max="2310" width="14.5703125" customWidth="1"/>
    <col min="2311" max="2384" width="9.140625" customWidth="1"/>
    <col min="2561" max="2561" width="6.7109375" customWidth="1"/>
    <col min="2562" max="2562" width="14.7109375" customWidth="1"/>
    <col min="2563" max="2564" width="16.140625" customWidth="1"/>
    <col min="2565" max="2565" width="18.140625" customWidth="1"/>
    <col min="2566" max="2566" width="14.5703125" customWidth="1"/>
    <col min="2567" max="2640" width="9.140625" customWidth="1"/>
    <col min="2817" max="2817" width="6.7109375" customWidth="1"/>
    <col min="2818" max="2818" width="14.7109375" customWidth="1"/>
    <col min="2819" max="2820" width="16.140625" customWidth="1"/>
    <col min="2821" max="2821" width="18.140625" customWidth="1"/>
    <col min="2822" max="2822" width="14.5703125" customWidth="1"/>
    <col min="2823" max="2896" width="9.140625" customWidth="1"/>
    <col min="3073" max="3073" width="6.7109375" customWidth="1"/>
    <col min="3074" max="3074" width="14.7109375" customWidth="1"/>
    <col min="3075" max="3076" width="16.140625" customWidth="1"/>
    <col min="3077" max="3077" width="18.140625" customWidth="1"/>
    <col min="3078" max="3078" width="14.5703125" customWidth="1"/>
    <col min="3079" max="3152" width="9.140625" customWidth="1"/>
    <col min="3329" max="3329" width="6.7109375" customWidth="1"/>
    <col min="3330" max="3330" width="14.7109375" customWidth="1"/>
    <col min="3331" max="3332" width="16.140625" customWidth="1"/>
    <col min="3333" max="3333" width="18.140625" customWidth="1"/>
    <col min="3334" max="3334" width="14.5703125" customWidth="1"/>
    <col min="3335" max="3408" width="9.140625" customWidth="1"/>
    <col min="3585" max="3585" width="6.7109375" customWidth="1"/>
    <col min="3586" max="3586" width="14.7109375" customWidth="1"/>
    <col min="3587" max="3588" width="16.140625" customWidth="1"/>
    <col min="3589" max="3589" width="18.140625" customWidth="1"/>
    <col min="3590" max="3590" width="14.5703125" customWidth="1"/>
    <col min="3591" max="3664" width="9.140625" customWidth="1"/>
    <col min="3841" max="3841" width="6.7109375" customWidth="1"/>
    <col min="3842" max="3842" width="14.7109375" customWidth="1"/>
    <col min="3843" max="3844" width="16.140625" customWidth="1"/>
    <col min="3845" max="3845" width="18.140625" customWidth="1"/>
    <col min="3846" max="3846" width="14.5703125" customWidth="1"/>
    <col min="3847" max="3920" width="9.140625" customWidth="1"/>
    <col min="4097" max="4097" width="6.7109375" customWidth="1"/>
    <col min="4098" max="4098" width="14.7109375" customWidth="1"/>
    <col min="4099" max="4100" width="16.140625" customWidth="1"/>
    <col min="4101" max="4101" width="18.140625" customWidth="1"/>
    <col min="4102" max="4102" width="14.5703125" customWidth="1"/>
    <col min="4103" max="4176" width="9.140625" customWidth="1"/>
    <col min="4353" max="4353" width="6.7109375" customWidth="1"/>
    <col min="4354" max="4354" width="14.7109375" customWidth="1"/>
    <col min="4355" max="4356" width="16.140625" customWidth="1"/>
    <col min="4357" max="4357" width="18.140625" customWidth="1"/>
    <col min="4358" max="4358" width="14.5703125" customWidth="1"/>
    <col min="4359" max="4432" width="9.140625" customWidth="1"/>
    <col min="4609" max="4609" width="6.7109375" customWidth="1"/>
    <col min="4610" max="4610" width="14.7109375" customWidth="1"/>
    <col min="4611" max="4612" width="16.140625" customWidth="1"/>
    <col min="4613" max="4613" width="18.140625" customWidth="1"/>
    <col min="4614" max="4614" width="14.5703125" customWidth="1"/>
    <col min="4615" max="4688" width="9.140625" customWidth="1"/>
    <col min="4865" max="4865" width="6.7109375" customWidth="1"/>
    <col min="4866" max="4866" width="14.7109375" customWidth="1"/>
    <col min="4867" max="4868" width="16.140625" customWidth="1"/>
    <col min="4869" max="4869" width="18.140625" customWidth="1"/>
    <col min="4870" max="4870" width="14.5703125" customWidth="1"/>
    <col min="4871" max="4944" width="9.140625" customWidth="1"/>
    <col min="5121" max="5121" width="6.7109375" customWidth="1"/>
    <col min="5122" max="5122" width="14.7109375" customWidth="1"/>
    <col min="5123" max="5124" width="16.140625" customWidth="1"/>
    <col min="5125" max="5125" width="18.140625" customWidth="1"/>
    <col min="5126" max="5126" width="14.5703125" customWidth="1"/>
    <col min="5127" max="5200" width="9.140625" customWidth="1"/>
    <col min="5377" max="5377" width="6.7109375" customWidth="1"/>
    <col min="5378" max="5378" width="14.7109375" customWidth="1"/>
    <col min="5379" max="5380" width="16.140625" customWidth="1"/>
    <col min="5381" max="5381" width="18.140625" customWidth="1"/>
    <col min="5382" max="5382" width="14.5703125" customWidth="1"/>
    <col min="5383" max="5456" width="9.140625" customWidth="1"/>
    <col min="5633" max="5633" width="6.7109375" customWidth="1"/>
    <col min="5634" max="5634" width="14.7109375" customWidth="1"/>
    <col min="5635" max="5636" width="16.140625" customWidth="1"/>
    <col min="5637" max="5637" width="18.140625" customWidth="1"/>
    <col min="5638" max="5638" width="14.5703125" customWidth="1"/>
    <col min="5639" max="5712" width="9.140625" customWidth="1"/>
    <col min="5889" max="5889" width="6.7109375" customWidth="1"/>
    <col min="5890" max="5890" width="14.7109375" customWidth="1"/>
    <col min="5891" max="5892" width="16.140625" customWidth="1"/>
    <col min="5893" max="5893" width="18.140625" customWidth="1"/>
    <col min="5894" max="5894" width="14.5703125" customWidth="1"/>
    <col min="5895" max="5968" width="9.140625" customWidth="1"/>
    <col min="6145" max="6145" width="6.7109375" customWidth="1"/>
    <col min="6146" max="6146" width="14.7109375" customWidth="1"/>
    <col min="6147" max="6148" width="16.140625" customWidth="1"/>
    <col min="6149" max="6149" width="18.140625" customWidth="1"/>
    <col min="6150" max="6150" width="14.5703125" customWidth="1"/>
    <col min="6151" max="6224" width="9.140625" customWidth="1"/>
    <col min="6401" max="6401" width="6.7109375" customWidth="1"/>
    <col min="6402" max="6402" width="14.7109375" customWidth="1"/>
    <col min="6403" max="6404" width="16.140625" customWidth="1"/>
    <col min="6405" max="6405" width="18.140625" customWidth="1"/>
    <col min="6406" max="6406" width="14.5703125" customWidth="1"/>
    <col min="6407" max="6480" width="9.140625" customWidth="1"/>
    <col min="6657" max="6657" width="6.7109375" customWidth="1"/>
    <col min="6658" max="6658" width="14.7109375" customWidth="1"/>
    <col min="6659" max="6660" width="16.140625" customWidth="1"/>
    <col min="6661" max="6661" width="18.140625" customWidth="1"/>
    <col min="6662" max="6662" width="14.5703125" customWidth="1"/>
    <col min="6663" max="6736" width="9.140625" customWidth="1"/>
    <col min="6913" max="6913" width="6.7109375" customWidth="1"/>
    <col min="6914" max="6914" width="14.7109375" customWidth="1"/>
    <col min="6915" max="6916" width="16.140625" customWidth="1"/>
    <col min="6917" max="6917" width="18.140625" customWidth="1"/>
    <col min="6918" max="6918" width="14.5703125" customWidth="1"/>
    <col min="6919" max="6992" width="9.140625" customWidth="1"/>
    <col min="7169" max="7169" width="6.7109375" customWidth="1"/>
    <col min="7170" max="7170" width="14.7109375" customWidth="1"/>
    <col min="7171" max="7172" width="16.140625" customWidth="1"/>
    <col min="7173" max="7173" width="18.140625" customWidth="1"/>
    <col min="7174" max="7174" width="14.5703125" customWidth="1"/>
    <col min="7175" max="7248" width="9.140625" customWidth="1"/>
    <col min="7425" max="7425" width="6.7109375" customWidth="1"/>
    <col min="7426" max="7426" width="14.7109375" customWidth="1"/>
    <col min="7427" max="7428" width="16.140625" customWidth="1"/>
    <col min="7429" max="7429" width="18.140625" customWidth="1"/>
    <col min="7430" max="7430" width="14.5703125" customWidth="1"/>
    <col min="7431" max="7504" width="9.140625" customWidth="1"/>
    <col min="7681" max="7681" width="6.7109375" customWidth="1"/>
    <col min="7682" max="7682" width="14.7109375" customWidth="1"/>
    <col min="7683" max="7684" width="16.140625" customWidth="1"/>
    <col min="7685" max="7685" width="18.140625" customWidth="1"/>
    <col min="7686" max="7686" width="14.5703125" customWidth="1"/>
    <col min="7687" max="7760" width="9.140625" customWidth="1"/>
    <col min="7937" max="7937" width="6.7109375" customWidth="1"/>
    <col min="7938" max="7938" width="14.7109375" customWidth="1"/>
    <col min="7939" max="7940" width="16.140625" customWidth="1"/>
    <col min="7941" max="7941" width="18.140625" customWidth="1"/>
    <col min="7942" max="7942" width="14.5703125" customWidth="1"/>
    <col min="7943" max="8016" width="9.140625" customWidth="1"/>
    <col min="8193" max="8193" width="6.7109375" customWidth="1"/>
    <col min="8194" max="8194" width="14.7109375" customWidth="1"/>
    <col min="8195" max="8196" width="16.140625" customWidth="1"/>
    <col min="8197" max="8197" width="18.140625" customWidth="1"/>
    <col min="8198" max="8198" width="14.5703125" customWidth="1"/>
    <col min="8199" max="8272" width="9.140625" customWidth="1"/>
    <col min="8449" max="8449" width="6.7109375" customWidth="1"/>
    <col min="8450" max="8450" width="14.7109375" customWidth="1"/>
    <col min="8451" max="8452" width="16.140625" customWidth="1"/>
    <col min="8453" max="8453" width="18.140625" customWidth="1"/>
    <col min="8454" max="8454" width="14.5703125" customWidth="1"/>
    <col min="8455" max="8528" width="9.140625" customWidth="1"/>
    <col min="8705" max="8705" width="6.7109375" customWidth="1"/>
    <col min="8706" max="8706" width="14.7109375" customWidth="1"/>
    <col min="8707" max="8708" width="16.140625" customWidth="1"/>
    <col min="8709" max="8709" width="18.140625" customWidth="1"/>
    <col min="8710" max="8710" width="14.5703125" customWidth="1"/>
    <col min="8711" max="8784" width="9.140625" customWidth="1"/>
    <col min="8961" max="8961" width="6.7109375" customWidth="1"/>
    <col min="8962" max="8962" width="14.7109375" customWidth="1"/>
    <col min="8963" max="8964" width="16.140625" customWidth="1"/>
    <col min="8965" max="8965" width="18.140625" customWidth="1"/>
    <col min="8966" max="8966" width="14.5703125" customWidth="1"/>
    <col min="8967" max="9040" width="9.140625" customWidth="1"/>
    <col min="9217" max="9217" width="6.7109375" customWidth="1"/>
    <col min="9218" max="9218" width="14.7109375" customWidth="1"/>
    <col min="9219" max="9220" width="16.140625" customWidth="1"/>
    <col min="9221" max="9221" width="18.140625" customWidth="1"/>
    <col min="9222" max="9222" width="14.5703125" customWidth="1"/>
    <col min="9223" max="9296" width="9.140625" customWidth="1"/>
    <col min="9473" max="9473" width="6.7109375" customWidth="1"/>
    <col min="9474" max="9474" width="14.7109375" customWidth="1"/>
    <col min="9475" max="9476" width="16.140625" customWidth="1"/>
    <col min="9477" max="9477" width="18.140625" customWidth="1"/>
    <col min="9478" max="9478" width="14.5703125" customWidth="1"/>
    <col min="9479" max="9552" width="9.140625" customWidth="1"/>
    <col min="9729" max="9729" width="6.7109375" customWidth="1"/>
    <col min="9730" max="9730" width="14.7109375" customWidth="1"/>
    <col min="9731" max="9732" width="16.140625" customWidth="1"/>
    <col min="9733" max="9733" width="18.140625" customWidth="1"/>
    <col min="9734" max="9734" width="14.5703125" customWidth="1"/>
    <col min="9735" max="9808" width="9.140625" customWidth="1"/>
    <col min="9985" max="9985" width="6.7109375" customWidth="1"/>
    <col min="9986" max="9986" width="14.7109375" customWidth="1"/>
    <col min="9987" max="9988" width="16.140625" customWidth="1"/>
    <col min="9989" max="9989" width="18.140625" customWidth="1"/>
    <col min="9990" max="9990" width="14.5703125" customWidth="1"/>
    <col min="9991" max="10064" width="9.140625" customWidth="1"/>
    <col min="10241" max="10241" width="6.7109375" customWidth="1"/>
    <col min="10242" max="10242" width="14.7109375" customWidth="1"/>
    <col min="10243" max="10244" width="16.140625" customWidth="1"/>
    <col min="10245" max="10245" width="18.140625" customWidth="1"/>
    <col min="10246" max="10246" width="14.5703125" customWidth="1"/>
    <col min="10247" max="10320" width="9.140625" customWidth="1"/>
    <col min="10497" max="10497" width="6.7109375" customWidth="1"/>
    <col min="10498" max="10498" width="14.7109375" customWidth="1"/>
    <col min="10499" max="10500" width="16.140625" customWidth="1"/>
    <col min="10501" max="10501" width="18.140625" customWidth="1"/>
    <col min="10502" max="10502" width="14.5703125" customWidth="1"/>
    <col min="10503" max="10576" width="9.140625" customWidth="1"/>
    <col min="10753" max="10753" width="6.7109375" customWidth="1"/>
    <col min="10754" max="10754" width="14.7109375" customWidth="1"/>
    <col min="10755" max="10756" width="16.140625" customWidth="1"/>
    <col min="10757" max="10757" width="18.140625" customWidth="1"/>
    <col min="10758" max="10758" width="14.5703125" customWidth="1"/>
    <col min="10759" max="10832" width="9.140625" customWidth="1"/>
    <col min="11009" max="11009" width="6.7109375" customWidth="1"/>
    <col min="11010" max="11010" width="14.7109375" customWidth="1"/>
    <col min="11011" max="11012" width="16.140625" customWidth="1"/>
    <col min="11013" max="11013" width="18.140625" customWidth="1"/>
    <col min="11014" max="11014" width="14.5703125" customWidth="1"/>
    <col min="11015" max="11088" width="9.140625" customWidth="1"/>
    <col min="11265" max="11265" width="6.7109375" customWidth="1"/>
    <col min="11266" max="11266" width="14.7109375" customWidth="1"/>
    <col min="11267" max="11268" width="16.140625" customWidth="1"/>
    <col min="11269" max="11269" width="18.140625" customWidth="1"/>
    <col min="11270" max="11270" width="14.5703125" customWidth="1"/>
    <col min="11271" max="11344" width="9.140625" customWidth="1"/>
    <col min="11521" max="11521" width="6.7109375" customWidth="1"/>
    <col min="11522" max="11522" width="14.7109375" customWidth="1"/>
    <col min="11523" max="11524" width="16.140625" customWidth="1"/>
    <col min="11525" max="11525" width="18.140625" customWidth="1"/>
    <col min="11526" max="11526" width="14.5703125" customWidth="1"/>
    <col min="11527" max="11600" width="9.140625" customWidth="1"/>
    <col min="11777" max="11777" width="6.7109375" customWidth="1"/>
    <col min="11778" max="11778" width="14.7109375" customWidth="1"/>
    <col min="11779" max="11780" width="16.140625" customWidth="1"/>
    <col min="11781" max="11781" width="18.140625" customWidth="1"/>
    <col min="11782" max="11782" width="14.5703125" customWidth="1"/>
    <col min="11783" max="11856" width="9.140625" customWidth="1"/>
    <col min="12033" max="12033" width="6.7109375" customWidth="1"/>
    <col min="12034" max="12034" width="14.7109375" customWidth="1"/>
    <col min="12035" max="12036" width="16.140625" customWidth="1"/>
    <col min="12037" max="12037" width="18.140625" customWidth="1"/>
    <col min="12038" max="12038" width="14.5703125" customWidth="1"/>
    <col min="12039" max="12112" width="9.140625" customWidth="1"/>
    <col min="12289" max="12289" width="6.7109375" customWidth="1"/>
    <col min="12290" max="12290" width="14.7109375" customWidth="1"/>
    <col min="12291" max="12292" width="16.140625" customWidth="1"/>
    <col min="12293" max="12293" width="18.140625" customWidth="1"/>
    <col min="12294" max="12294" width="14.5703125" customWidth="1"/>
    <col min="12295" max="12368" width="9.140625" customWidth="1"/>
    <col min="12545" max="12545" width="6.7109375" customWidth="1"/>
    <col min="12546" max="12546" width="14.7109375" customWidth="1"/>
    <col min="12547" max="12548" width="16.140625" customWidth="1"/>
    <col min="12549" max="12549" width="18.140625" customWidth="1"/>
    <col min="12550" max="12550" width="14.5703125" customWidth="1"/>
    <col min="12551" max="12624" width="9.140625" customWidth="1"/>
    <col min="12801" max="12801" width="6.7109375" customWidth="1"/>
    <col min="12802" max="12802" width="14.7109375" customWidth="1"/>
    <col min="12803" max="12804" width="16.140625" customWidth="1"/>
    <col min="12805" max="12805" width="18.140625" customWidth="1"/>
    <col min="12806" max="12806" width="14.5703125" customWidth="1"/>
    <col min="12807" max="12880" width="9.140625" customWidth="1"/>
    <col min="13057" max="13057" width="6.7109375" customWidth="1"/>
    <col min="13058" max="13058" width="14.7109375" customWidth="1"/>
    <col min="13059" max="13060" width="16.140625" customWidth="1"/>
    <col min="13061" max="13061" width="18.140625" customWidth="1"/>
    <col min="13062" max="13062" width="14.5703125" customWidth="1"/>
    <col min="13063" max="13136" width="9.140625" customWidth="1"/>
    <col min="13313" max="13313" width="6.7109375" customWidth="1"/>
    <col min="13314" max="13314" width="14.7109375" customWidth="1"/>
    <col min="13315" max="13316" width="16.140625" customWidth="1"/>
    <col min="13317" max="13317" width="18.140625" customWidth="1"/>
    <col min="13318" max="13318" width="14.5703125" customWidth="1"/>
    <col min="13319" max="13392" width="9.140625" customWidth="1"/>
    <col min="13569" max="13569" width="6.7109375" customWidth="1"/>
    <col min="13570" max="13570" width="14.7109375" customWidth="1"/>
    <col min="13571" max="13572" width="16.140625" customWidth="1"/>
    <col min="13573" max="13573" width="18.140625" customWidth="1"/>
    <col min="13574" max="13574" width="14.5703125" customWidth="1"/>
    <col min="13575" max="13648" width="9.140625" customWidth="1"/>
    <col min="13825" max="13825" width="6.7109375" customWidth="1"/>
    <col min="13826" max="13826" width="14.7109375" customWidth="1"/>
    <col min="13827" max="13828" width="16.140625" customWidth="1"/>
    <col min="13829" max="13829" width="18.140625" customWidth="1"/>
    <col min="13830" max="13830" width="14.5703125" customWidth="1"/>
    <col min="13831" max="13904" width="9.140625" customWidth="1"/>
    <col min="14081" max="14081" width="6.7109375" customWidth="1"/>
    <col min="14082" max="14082" width="14.7109375" customWidth="1"/>
    <col min="14083" max="14084" width="16.140625" customWidth="1"/>
    <col min="14085" max="14085" width="18.140625" customWidth="1"/>
    <col min="14086" max="14086" width="14.5703125" customWidth="1"/>
    <col min="14087" max="14160" width="9.140625" customWidth="1"/>
    <col min="14337" max="14337" width="6.7109375" customWidth="1"/>
    <col min="14338" max="14338" width="14.7109375" customWidth="1"/>
    <col min="14339" max="14340" width="16.140625" customWidth="1"/>
    <col min="14341" max="14341" width="18.140625" customWidth="1"/>
    <col min="14342" max="14342" width="14.5703125" customWidth="1"/>
    <col min="14343" max="14416" width="9.140625" customWidth="1"/>
    <col min="14593" max="14593" width="6.7109375" customWidth="1"/>
    <col min="14594" max="14594" width="14.7109375" customWidth="1"/>
    <col min="14595" max="14596" width="16.140625" customWidth="1"/>
    <col min="14597" max="14597" width="18.140625" customWidth="1"/>
    <col min="14598" max="14598" width="14.5703125" customWidth="1"/>
    <col min="14599" max="14672" width="9.140625" customWidth="1"/>
    <col min="14849" max="14849" width="6.7109375" customWidth="1"/>
    <col min="14850" max="14850" width="14.7109375" customWidth="1"/>
    <col min="14851" max="14852" width="16.140625" customWidth="1"/>
    <col min="14853" max="14853" width="18.140625" customWidth="1"/>
    <col min="14854" max="14854" width="14.5703125" customWidth="1"/>
    <col min="14855" max="14928" width="9.140625" customWidth="1"/>
    <col min="15105" max="15105" width="6.7109375" customWidth="1"/>
    <col min="15106" max="15106" width="14.7109375" customWidth="1"/>
    <col min="15107" max="15108" width="16.140625" customWidth="1"/>
    <col min="15109" max="15109" width="18.140625" customWidth="1"/>
    <col min="15110" max="15110" width="14.5703125" customWidth="1"/>
    <col min="15111" max="15184" width="9.140625" customWidth="1"/>
    <col min="15361" max="15361" width="6.7109375" customWidth="1"/>
    <col min="15362" max="15362" width="14.7109375" customWidth="1"/>
    <col min="15363" max="15364" width="16.140625" customWidth="1"/>
    <col min="15365" max="15365" width="18.140625" customWidth="1"/>
    <col min="15366" max="15366" width="14.5703125" customWidth="1"/>
    <col min="15367" max="15440" width="9.140625" customWidth="1"/>
    <col min="15617" max="15617" width="6.7109375" customWidth="1"/>
    <col min="15618" max="15618" width="14.7109375" customWidth="1"/>
    <col min="15619" max="15620" width="16.140625" customWidth="1"/>
    <col min="15621" max="15621" width="18.140625" customWidth="1"/>
    <col min="15622" max="15622" width="14.5703125" customWidth="1"/>
    <col min="15623" max="15696" width="9.140625" customWidth="1"/>
    <col min="15873" max="15873" width="6.7109375" customWidth="1"/>
    <col min="15874" max="15874" width="14.7109375" customWidth="1"/>
    <col min="15875" max="15876" width="16.140625" customWidth="1"/>
    <col min="15877" max="15877" width="18.140625" customWidth="1"/>
    <col min="15878" max="15878" width="14.5703125" customWidth="1"/>
    <col min="15879" max="15952" width="9.140625" customWidth="1"/>
    <col min="16129" max="16129" width="6.7109375" customWidth="1"/>
    <col min="16130" max="16130" width="14.7109375" customWidth="1"/>
    <col min="16131" max="16132" width="16.140625" customWidth="1"/>
    <col min="16133" max="16133" width="18.140625" customWidth="1"/>
    <col min="16134" max="16134" width="14.5703125" customWidth="1"/>
    <col min="16135" max="16208" width="9.140625" customWidth="1"/>
  </cols>
  <sheetData>
    <row r="1" spans="2:11" ht="30" customHeight="1">
      <c r="B1" s="55" t="s">
        <v>37</v>
      </c>
      <c r="C1" s="55"/>
      <c r="D1" s="55"/>
      <c r="E1" s="55"/>
      <c r="F1" s="55"/>
      <c r="G1" s="17"/>
      <c r="H1" s="17"/>
      <c r="I1" s="17"/>
      <c r="J1" s="17"/>
      <c r="K1" s="18"/>
    </row>
    <row r="2" spans="2:11" ht="12.75" customHeight="1">
      <c r="B2" s="56"/>
      <c r="C2" s="56"/>
      <c r="D2" s="56"/>
      <c r="E2" s="56"/>
      <c r="F2" s="56"/>
      <c r="G2" s="17"/>
      <c r="H2" s="17"/>
      <c r="I2" s="17"/>
      <c r="J2" s="17"/>
    </row>
    <row r="3" spans="2:11" ht="12.75" customHeight="1">
      <c r="B3" s="56"/>
      <c r="C3" s="56"/>
      <c r="D3" s="56"/>
      <c r="E3" s="56"/>
      <c r="F3" s="56"/>
      <c r="G3" s="17"/>
      <c r="H3" s="17"/>
      <c r="I3" s="17"/>
      <c r="J3" s="17"/>
    </row>
    <row r="4" spans="2:11" ht="12.75" customHeight="1">
      <c r="B4" s="19"/>
      <c r="C4" s="19"/>
      <c r="D4" s="19"/>
      <c r="E4" s="19"/>
      <c r="F4" s="19"/>
      <c r="G4" s="17"/>
      <c r="H4" s="17"/>
      <c r="I4" s="17"/>
      <c r="J4" s="17"/>
    </row>
    <row r="5" spans="2:11" ht="12.75" customHeight="1">
      <c r="B5" s="57" t="s">
        <v>18</v>
      </c>
      <c r="C5" s="57"/>
      <c r="D5" s="57"/>
      <c r="E5" s="57"/>
      <c r="F5" s="57"/>
      <c r="G5" s="17"/>
      <c r="H5" s="17"/>
      <c r="I5" s="17"/>
      <c r="J5" s="17"/>
    </row>
    <row r="6" spans="2:11" ht="12.75" customHeight="1">
      <c r="B6" s="57"/>
      <c r="C6" s="57"/>
      <c r="D6" s="57"/>
      <c r="E6" s="57"/>
      <c r="F6" s="57"/>
      <c r="G6" s="17"/>
      <c r="H6" s="17"/>
      <c r="I6" s="17"/>
      <c r="J6" s="17"/>
    </row>
    <row r="7" spans="2:11" ht="12.75" customHeight="1">
      <c r="B7" s="57"/>
      <c r="C7" s="57"/>
      <c r="D7" s="57"/>
      <c r="E7" s="57"/>
      <c r="F7" s="57"/>
      <c r="G7" s="17"/>
      <c r="H7" s="17"/>
      <c r="I7" s="17"/>
      <c r="J7" s="17"/>
    </row>
    <row r="8" spans="2:11" ht="12.75" customHeight="1">
      <c r="B8" s="57"/>
      <c r="C8" s="57"/>
      <c r="D8" s="57"/>
      <c r="E8" s="57"/>
      <c r="F8" s="57"/>
      <c r="G8" s="17"/>
      <c r="H8" s="17"/>
      <c r="I8" s="17"/>
      <c r="J8" s="17"/>
    </row>
    <row r="9" spans="2:11" ht="12.75" customHeight="1">
      <c r="B9" s="58" t="s">
        <v>19</v>
      </c>
      <c r="C9" s="59" t="s">
        <v>20</v>
      </c>
      <c r="D9" s="59" t="s">
        <v>21</v>
      </c>
      <c r="E9" s="61" t="s">
        <v>17</v>
      </c>
      <c r="F9" s="61" t="s">
        <v>16</v>
      </c>
      <c r="G9" s="17"/>
      <c r="H9" s="17"/>
      <c r="I9" s="17"/>
      <c r="J9" s="17"/>
    </row>
    <row r="10" spans="2:11" ht="13.5" customHeight="1">
      <c r="B10" s="58"/>
      <c r="C10" s="60"/>
      <c r="D10" s="60"/>
      <c r="E10" s="61"/>
      <c r="F10" s="61"/>
    </row>
    <row r="11" spans="2:11" ht="22.5" customHeight="1">
      <c r="B11" s="58"/>
      <c r="C11" s="60"/>
      <c r="D11" s="60"/>
      <c r="E11" s="61"/>
      <c r="F11" s="61"/>
    </row>
    <row r="12" spans="2:11" ht="19.149999999999999" customHeight="1">
      <c r="B12" s="58"/>
      <c r="C12" s="60"/>
      <c r="D12" s="60"/>
      <c r="E12" s="61"/>
      <c r="F12" s="61"/>
    </row>
    <row r="13" spans="2:11" ht="15.75">
      <c r="B13" s="20"/>
      <c r="C13" s="20"/>
      <c r="D13" s="20"/>
      <c r="E13" s="52"/>
      <c r="F13" s="54"/>
    </row>
    <row r="14" spans="2:11" ht="15" customHeight="1">
      <c r="B14" s="20"/>
      <c r="C14" s="20"/>
      <c r="D14" s="20"/>
      <c r="E14" s="53"/>
      <c r="F14" s="54"/>
    </row>
    <row r="15" spans="2:11" ht="15.75">
      <c r="B15" s="20"/>
      <c r="C15" s="20"/>
      <c r="D15" s="20"/>
      <c r="E15" s="53"/>
      <c r="F15" s="54"/>
    </row>
    <row r="16" spans="2:11" ht="15.75">
      <c r="B16" s="20"/>
      <c r="C16" s="20"/>
      <c r="D16" s="20"/>
      <c r="E16" s="53"/>
      <c r="F16" s="54"/>
    </row>
    <row r="17" spans="2:6" ht="15.75">
      <c r="B17" s="20"/>
      <c r="C17" s="20"/>
      <c r="D17" s="20"/>
      <c r="F17" s="3"/>
    </row>
    <row r="18" spans="2:6" ht="15.75">
      <c r="B18" s="20"/>
      <c r="C18" s="20"/>
      <c r="D18" s="20"/>
      <c r="F18" s="3"/>
    </row>
    <row r="19" spans="2:6" ht="15.75">
      <c r="B19" s="20"/>
      <c r="C19" s="20"/>
      <c r="D19" s="20"/>
      <c r="F19" s="3"/>
    </row>
    <row r="20" spans="2:6" ht="15.75">
      <c r="B20" s="20"/>
      <c r="C20" s="20"/>
      <c r="D20" s="20"/>
      <c r="F20" s="3"/>
    </row>
    <row r="21" spans="2:6" ht="15.75">
      <c r="B21" s="20"/>
      <c r="C21" s="20"/>
      <c r="D21" s="20"/>
      <c r="F21" s="3"/>
    </row>
    <row r="22" spans="2:6" ht="15.75">
      <c r="B22" s="20"/>
      <c r="C22" s="20"/>
      <c r="D22" s="20"/>
      <c r="F22" s="3"/>
    </row>
    <row r="23" spans="2:6" ht="15.75">
      <c r="B23" s="20"/>
      <c r="C23" s="20"/>
      <c r="D23" s="20"/>
      <c r="F23" s="3"/>
    </row>
    <row r="24" spans="2:6" ht="15.75">
      <c r="B24" s="20"/>
      <c r="C24" s="20"/>
      <c r="D24" s="20"/>
      <c r="F24" s="3"/>
    </row>
    <row r="25" spans="2:6" ht="15.75">
      <c r="B25" s="20"/>
      <c r="C25" s="20"/>
      <c r="D25" s="20"/>
      <c r="F25" s="3"/>
    </row>
    <row r="26" spans="2:6" ht="15.75">
      <c r="B26" s="20"/>
      <c r="C26" s="20"/>
      <c r="D26" s="20"/>
      <c r="F26" s="3"/>
    </row>
    <row r="27" spans="2:6" ht="15.75">
      <c r="B27" s="20"/>
      <c r="C27" s="20"/>
      <c r="D27" s="20"/>
      <c r="F27" s="3"/>
    </row>
    <row r="28" spans="2:6" ht="15.75">
      <c r="B28" s="20"/>
      <c r="C28" s="20"/>
      <c r="D28" s="20"/>
      <c r="F28" s="3"/>
    </row>
    <row r="29" spans="2:6" ht="15.75">
      <c r="B29" s="20"/>
      <c r="C29" s="20"/>
      <c r="D29" s="20"/>
      <c r="F29" s="3"/>
    </row>
    <row r="30" spans="2:6" ht="15.75">
      <c r="B30" s="20"/>
      <c r="C30" s="20"/>
      <c r="D30" s="20"/>
      <c r="F30" s="3"/>
    </row>
    <row r="31" spans="2:6" ht="15.75">
      <c r="B31" s="20"/>
      <c r="C31" s="20"/>
      <c r="D31" s="20"/>
      <c r="F31" s="3"/>
    </row>
    <row r="32" spans="2:6" ht="15.75">
      <c r="B32" s="20"/>
      <c r="C32" s="20"/>
      <c r="D32" s="20"/>
      <c r="F32" s="3"/>
    </row>
    <row r="33" spans="2:6" ht="15.75">
      <c r="B33" s="20"/>
      <c r="C33" s="20"/>
      <c r="D33" s="20"/>
      <c r="F33" s="3"/>
    </row>
    <row r="34" spans="2:6" ht="15.75">
      <c r="B34" s="20"/>
      <c r="C34" s="20"/>
      <c r="D34" s="20"/>
      <c r="F34" s="3"/>
    </row>
    <row r="35" spans="2:6" ht="15.75">
      <c r="B35" s="20"/>
      <c r="C35" s="20"/>
      <c r="D35" s="20"/>
      <c r="F35" s="3"/>
    </row>
    <row r="36" spans="2:6" ht="15.75">
      <c r="B36" s="20"/>
      <c r="C36" s="20"/>
      <c r="D36" s="20"/>
      <c r="F36" s="3"/>
    </row>
    <row r="37" spans="2:6" ht="15.75">
      <c r="B37" s="20"/>
      <c r="C37" s="20"/>
      <c r="D37" s="20"/>
      <c r="F37" s="3"/>
    </row>
    <row r="38" spans="2:6" ht="15.75">
      <c r="B38" s="20"/>
      <c r="C38" s="20"/>
      <c r="D38" s="20"/>
      <c r="F38" s="3"/>
    </row>
    <row r="39" spans="2:6" ht="15.75">
      <c r="B39" s="20"/>
      <c r="C39" s="20"/>
      <c r="D39" s="20"/>
      <c r="F39" s="3"/>
    </row>
    <row r="40" spans="2:6" ht="15.75">
      <c r="B40" s="20"/>
      <c r="C40" s="20"/>
      <c r="D40" s="20"/>
      <c r="F40" s="3"/>
    </row>
    <row r="41" spans="2:6">
      <c r="B41" s="21"/>
      <c r="C41" s="21"/>
      <c r="D41" s="21"/>
    </row>
    <row r="42" spans="2:6">
      <c r="B42" s="21"/>
      <c r="C42" s="21"/>
      <c r="D42" s="21"/>
    </row>
    <row r="43" spans="2:6">
      <c r="B43" s="21"/>
      <c r="C43" s="21"/>
      <c r="D43" s="21"/>
    </row>
    <row r="44" spans="2:6">
      <c r="B44" s="21"/>
      <c r="C44" s="21"/>
      <c r="D44" s="21"/>
    </row>
    <row r="45" spans="2:6">
      <c r="B45" s="21"/>
      <c r="C45" s="21"/>
      <c r="D45" s="21"/>
    </row>
    <row r="46" spans="2:6">
      <c r="B46" s="21"/>
      <c r="C46" s="21"/>
      <c r="D46" s="21"/>
    </row>
    <row r="47" spans="2:6">
      <c r="B47" s="21"/>
      <c r="C47" s="21"/>
      <c r="D47" s="21"/>
    </row>
    <row r="48" spans="2:6">
      <c r="B48" s="21"/>
      <c r="C48" s="21"/>
      <c r="D48" s="21"/>
    </row>
    <row r="49" spans="2:4">
      <c r="B49" s="21"/>
      <c r="C49" s="21"/>
      <c r="D49" s="21"/>
    </row>
    <row r="50" spans="2:4">
      <c r="B50" s="21"/>
      <c r="C50" s="21"/>
      <c r="D50" s="21"/>
    </row>
    <row r="51" spans="2:4">
      <c r="B51" s="21"/>
      <c r="C51" s="21"/>
      <c r="D51" s="21"/>
    </row>
    <row r="52" spans="2:4">
      <c r="B52" s="21"/>
      <c r="C52" s="21"/>
      <c r="D52" s="21"/>
    </row>
    <row r="53" spans="2:4">
      <c r="B53" s="21"/>
      <c r="C53" s="21"/>
      <c r="D53" s="21"/>
    </row>
    <row r="54" spans="2:4">
      <c r="B54" s="21"/>
      <c r="C54" s="21"/>
      <c r="D54" s="21"/>
    </row>
    <row r="55" spans="2:4">
      <c r="B55" s="21"/>
      <c r="C55" s="21"/>
      <c r="D55" s="21"/>
    </row>
    <row r="56" spans="2:4">
      <c r="B56" s="21"/>
      <c r="C56" s="21"/>
      <c r="D56" s="21"/>
    </row>
    <row r="57" spans="2:4">
      <c r="B57" s="21"/>
      <c r="C57" s="21"/>
      <c r="D57" s="21"/>
    </row>
    <row r="58" spans="2:4">
      <c r="B58" s="21"/>
      <c r="C58" s="21"/>
      <c r="D58" s="21"/>
    </row>
    <row r="59" spans="2:4">
      <c r="B59" s="21"/>
      <c r="C59" s="21"/>
      <c r="D59" s="21"/>
    </row>
    <row r="60" spans="2:4">
      <c r="B60" s="21"/>
      <c r="C60" s="21"/>
      <c r="D60" s="21"/>
    </row>
    <row r="61" spans="2:4">
      <c r="B61" s="21"/>
      <c r="C61" s="21"/>
      <c r="D61" s="21"/>
    </row>
    <row r="62" spans="2:4">
      <c r="B62" s="21"/>
      <c r="C62" s="21"/>
      <c r="D62" s="21"/>
    </row>
    <row r="63" spans="2:4">
      <c r="B63" s="21"/>
      <c r="C63" s="21"/>
      <c r="D63" s="21"/>
    </row>
    <row r="64" spans="2:4">
      <c r="B64" s="21"/>
      <c r="C64" s="21"/>
      <c r="D64" s="21"/>
    </row>
    <row r="65" spans="2:4">
      <c r="B65" s="21"/>
      <c r="C65" s="21"/>
      <c r="D65" s="21"/>
    </row>
    <row r="66" spans="2:4">
      <c r="B66" s="21"/>
      <c r="C66" s="21"/>
      <c r="D66" s="21"/>
    </row>
    <row r="67" spans="2:4">
      <c r="B67" s="21"/>
      <c r="C67" s="21"/>
      <c r="D67" s="21"/>
    </row>
    <row r="68" spans="2:4">
      <c r="B68" s="21"/>
      <c r="C68" s="21"/>
      <c r="D68" s="21"/>
    </row>
    <row r="69" spans="2:4">
      <c r="B69" s="21"/>
      <c r="C69" s="21"/>
      <c r="D69" s="21"/>
    </row>
    <row r="70" spans="2:4">
      <c r="B70" s="21"/>
      <c r="C70" s="21"/>
      <c r="D70" s="21"/>
    </row>
    <row r="71" spans="2:4">
      <c r="B71" s="21"/>
      <c r="C71" s="21"/>
      <c r="D71" s="21"/>
    </row>
    <row r="72" spans="2:4">
      <c r="B72" s="21"/>
      <c r="C72" s="21"/>
      <c r="D72" s="21"/>
    </row>
    <row r="73" spans="2:4">
      <c r="B73" s="21"/>
      <c r="C73" s="21"/>
      <c r="D73" s="21"/>
    </row>
    <row r="74" spans="2:4">
      <c r="B74" s="21"/>
      <c r="C74" s="21"/>
      <c r="D74" s="21"/>
    </row>
    <row r="75" spans="2:4">
      <c r="B75" s="21"/>
      <c r="C75" s="21"/>
      <c r="D75" s="21"/>
    </row>
    <row r="76" spans="2:4">
      <c r="B76" s="21"/>
      <c r="C76" s="21"/>
      <c r="D76" s="21"/>
    </row>
    <row r="77" spans="2:4" ht="15.75">
      <c r="B77" s="20"/>
      <c r="C77" s="20"/>
      <c r="D77" s="20"/>
    </row>
    <row r="78" spans="2:4" ht="15.75">
      <c r="B78" s="20"/>
      <c r="C78" s="20"/>
      <c r="D78" s="20"/>
    </row>
    <row r="79" spans="2:4">
      <c r="B79" s="21"/>
      <c r="C79" s="21"/>
      <c r="D79" s="21"/>
    </row>
    <row r="80" spans="2:4">
      <c r="B80" s="21"/>
      <c r="C80" s="21"/>
      <c r="D80" s="21"/>
    </row>
    <row r="81" spans="2:4">
      <c r="B81" s="21"/>
      <c r="C81" s="21"/>
      <c r="D81" s="21"/>
    </row>
    <row r="82" spans="2:4">
      <c r="B82" s="21"/>
      <c r="C82" s="21"/>
      <c r="D82" s="21"/>
    </row>
    <row r="83" spans="2:4">
      <c r="B83" s="21"/>
      <c r="C83" s="21"/>
      <c r="D83" s="21"/>
    </row>
    <row r="84" spans="2:4">
      <c r="B84" s="21"/>
      <c r="C84" s="21"/>
      <c r="D84" s="21"/>
    </row>
    <row r="85" spans="2:4">
      <c r="B85" s="21"/>
      <c r="C85" s="21"/>
      <c r="D85" s="21"/>
    </row>
    <row r="86" spans="2:4">
      <c r="B86" s="21"/>
      <c r="C86" s="21"/>
      <c r="D86" s="21"/>
    </row>
    <row r="87" spans="2:4">
      <c r="B87" s="21"/>
      <c r="C87" s="21"/>
      <c r="D87" s="21"/>
    </row>
    <row r="88" spans="2:4">
      <c r="B88" s="21"/>
      <c r="C88" s="21"/>
      <c r="D88" s="21"/>
    </row>
    <row r="89" spans="2:4">
      <c r="B89" s="21"/>
      <c r="C89" s="21"/>
      <c r="D89" s="21"/>
    </row>
    <row r="90" spans="2:4">
      <c r="B90" s="21"/>
      <c r="C90" s="21"/>
      <c r="D90" s="21"/>
    </row>
    <row r="91" spans="2:4">
      <c r="B91" s="21"/>
      <c r="C91" s="21"/>
      <c r="D91" s="21"/>
    </row>
    <row r="92" spans="2:4">
      <c r="B92" s="21"/>
      <c r="C92" s="21"/>
      <c r="D92" s="21"/>
    </row>
    <row r="93" spans="2:4">
      <c r="B93" s="21"/>
      <c r="C93" s="21"/>
      <c r="D93" s="21"/>
    </row>
    <row r="94" spans="2:4">
      <c r="B94" s="21"/>
      <c r="C94" s="21"/>
      <c r="D94" s="21"/>
    </row>
    <row r="95" spans="2:4">
      <c r="B95" s="21"/>
      <c r="C95" s="21"/>
      <c r="D95" s="21"/>
    </row>
    <row r="96" spans="2:4">
      <c r="B96" s="21"/>
      <c r="C96" s="21"/>
      <c r="D96" s="21"/>
    </row>
  </sheetData>
  <sheetProtection sheet="1" objects="1" scenarios="1"/>
  <mergeCells count="9">
    <mergeCell ref="E13:E16"/>
    <mergeCell ref="F13:F16"/>
    <mergeCell ref="B1:F3"/>
    <mergeCell ref="B5:F8"/>
    <mergeCell ref="B9:B12"/>
    <mergeCell ref="C9:C12"/>
    <mergeCell ref="D9:D12"/>
    <mergeCell ref="E9:E12"/>
    <mergeCell ref="F9:F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CB96"/>
  <sheetViews>
    <sheetView tabSelected="1" topLeftCell="C1" workbookViewId="0">
      <selection activeCell="Q7" sqref="Q7"/>
    </sheetView>
  </sheetViews>
  <sheetFormatPr defaultRowHeight="15"/>
  <cols>
    <col min="1" max="1" width="6.7109375" style="1" customWidth="1"/>
    <col min="2" max="2" width="14.7109375" style="1" customWidth="1"/>
    <col min="3" max="4" width="16.140625" style="1" customWidth="1"/>
    <col min="5" max="5" width="18.140625" style="1" customWidth="1"/>
    <col min="6" max="6" width="14.5703125" style="1" customWidth="1"/>
    <col min="7" max="80" width="9.140625" style="1" customWidth="1"/>
    <col min="257" max="257" width="6.7109375" customWidth="1"/>
    <col min="258" max="258" width="14.7109375" customWidth="1"/>
    <col min="259" max="260" width="16.140625" customWidth="1"/>
    <col min="261" max="261" width="18.140625" customWidth="1"/>
    <col min="262" max="262" width="14.5703125" customWidth="1"/>
    <col min="263" max="336" width="9.140625" customWidth="1"/>
    <col min="513" max="513" width="6.7109375" customWidth="1"/>
    <col min="514" max="514" width="14.7109375" customWidth="1"/>
    <col min="515" max="516" width="16.140625" customWidth="1"/>
    <col min="517" max="517" width="18.140625" customWidth="1"/>
    <col min="518" max="518" width="14.5703125" customWidth="1"/>
    <col min="519" max="592" width="9.140625" customWidth="1"/>
    <col min="769" max="769" width="6.7109375" customWidth="1"/>
    <col min="770" max="770" width="14.7109375" customWidth="1"/>
    <col min="771" max="772" width="16.140625" customWidth="1"/>
    <col min="773" max="773" width="18.140625" customWidth="1"/>
    <col min="774" max="774" width="14.5703125" customWidth="1"/>
    <col min="775" max="848" width="9.140625" customWidth="1"/>
    <col min="1025" max="1025" width="6.7109375" customWidth="1"/>
    <col min="1026" max="1026" width="14.7109375" customWidth="1"/>
    <col min="1027" max="1028" width="16.140625" customWidth="1"/>
    <col min="1029" max="1029" width="18.140625" customWidth="1"/>
    <col min="1030" max="1030" width="14.5703125" customWidth="1"/>
    <col min="1031" max="1104" width="9.140625" customWidth="1"/>
    <col min="1281" max="1281" width="6.7109375" customWidth="1"/>
    <col min="1282" max="1282" width="14.7109375" customWidth="1"/>
    <col min="1283" max="1284" width="16.140625" customWidth="1"/>
    <col min="1285" max="1285" width="18.140625" customWidth="1"/>
    <col min="1286" max="1286" width="14.5703125" customWidth="1"/>
    <col min="1287" max="1360" width="9.140625" customWidth="1"/>
    <col min="1537" max="1537" width="6.7109375" customWidth="1"/>
    <col min="1538" max="1538" width="14.7109375" customWidth="1"/>
    <col min="1539" max="1540" width="16.140625" customWidth="1"/>
    <col min="1541" max="1541" width="18.140625" customWidth="1"/>
    <col min="1542" max="1542" width="14.5703125" customWidth="1"/>
    <col min="1543" max="1616" width="9.140625" customWidth="1"/>
    <col min="1793" max="1793" width="6.7109375" customWidth="1"/>
    <col min="1794" max="1794" width="14.7109375" customWidth="1"/>
    <col min="1795" max="1796" width="16.140625" customWidth="1"/>
    <col min="1797" max="1797" width="18.140625" customWidth="1"/>
    <col min="1798" max="1798" width="14.5703125" customWidth="1"/>
    <col min="1799" max="1872" width="9.140625" customWidth="1"/>
    <col min="2049" max="2049" width="6.7109375" customWidth="1"/>
    <col min="2050" max="2050" width="14.7109375" customWidth="1"/>
    <col min="2051" max="2052" width="16.140625" customWidth="1"/>
    <col min="2053" max="2053" width="18.140625" customWidth="1"/>
    <col min="2054" max="2054" width="14.5703125" customWidth="1"/>
    <col min="2055" max="2128" width="9.140625" customWidth="1"/>
    <col min="2305" max="2305" width="6.7109375" customWidth="1"/>
    <col min="2306" max="2306" width="14.7109375" customWidth="1"/>
    <col min="2307" max="2308" width="16.140625" customWidth="1"/>
    <col min="2309" max="2309" width="18.140625" customWidth="1"/>
    <col min="2310" max="2310" width="14.5703125" customWidth="1"/>
    <col min="2311" max="2384" width="9.140625" customWidth="1"/>
    <col min="2561" max="2561" width="6.7109375" customWidth="1"/>
    <col min="2562" max="2562" width="14.7109375" customWidth="1"/>
    <col min="2563" max="2564" width="16.140625" customWidth="1"/>
    <col min="2565" max="2565" width="18.140625" customWidth="1"/>
    <col min="2566" max="2566" width="14.5703125" customWidth="1"/>
    <col min="2567" max="2640" width="9.140625" customWidth="1"/>
    <col min="2817" max="2817" width="6.7109375" customWidth="1"/>
    <col min="2818" max="2818" width="14.7109375" customWidth="1"/>
    <col min="2819" max="2820" width="16.140625" customWidth="1"/>
    <col min="2821" max="2821" width="18.140625" customWidth="1"/>
    <col min="2822" max="2822" width="14.5703125" customWidth="1"/>
    <col min="2823" max="2896" width="9.140625" customWidth="1"/>
    <col min="3073" max="3073" width="6.7109375" customWidth="1"/>
    <col min="3074" max="3074" width="14.7109375" customWidth="1"/>
    <col min="3075" max="3076" width="16.140625" customWidth="1"/>
    <col min="3077" max="3077" width="18.140625" customWidth="1"/>
    <col min="3078" max="3078" width="14.5703125" customWidth="1"/>
    <col min="3079" max="3152" width="9.140625" customWidth="1"/>
    <col min="3329" max="3329" width="6.7109375" customWidth="1"/>
    <col min="3330" max="3330" width="14.7109375" customWidth="1"/>
    <col min="3331" max="3332" width="16.140625" customWidth="1"/>
    <col min="3333" max="3333" width="18.140625" customWidth="1"/>
    <col min="3334" max="3334" width="14.5703125" customWidth="1"/>
    <col min="3335" max="3408" width="9.140625" customWidth="1"/>
    <col min="3585" max="3585" width="6.7109375" customWidth="1"/>
    <col min="3586" max="3586" width="14.7109375" customWidth="1"/>
    <col min="3587" max="3588" width="16.140625" customWidth="1"/>
    <col min="3589" max="3589" width="18.140625" customWidth="1"/>
    <col min="3590" max="3590" width="14.5703125" customWidth="1"/>
    <col min="3591" max="3664" width="9.140625" customWidth="1"/>
    <col min="3841" max="3841" width="6.7109375" customWidth="1"/>
    <col min="3842" max="3842" width="14.7109375" customWidth="1"/>
    <col min="3843" max="3844" width="16.140625" customWidth="1"/>
    <col min="3845" max="3845" width="18.140625" customWidth="1"/>
    <col min="3846" max="3846" width="14.5703125" customWidth="1"/>
    <col min="3847" max="3920" width="9.140625" customWidth="1"/>
    <col min="4097" max="4097" width="6.7109375" customWidth="1"/>
    <col min="4098" max="4098" width="14.7109375" customWidth="1"/>
    <col min="4099" max="4100" width="16.140625" customWidth="1"/>
    <col min="4101" max="4101" width="18.140625" customWidth="1"/>
    <col min="4102" max="4102" width="14.5703125" customWidth="1"/>
    <col min="4103" max="4176" width="9.140625" customWidth="1"/>
    <col min="4353" max="4353" width="6.7109375" customWidth="1"/>
    <col min="4354" max="4354" width="14.7109375" customWidth="1"/>
    <col min="4355" max="4356" width="16.140625" customWidth="1"/>
    <col min="4357" max="4357" width="18.140625" customWidth="1"/>
    <col min="4358" max="4358" width="14.5703125" customWidth="1"/>
    <col min="4359" max="4432" width="9.140625" customWidth="1"/>
    <col min="4609" max="4609" width="6.7109375" customWidth="1"/>
    <col min="4610" max="4610" width="14.7109375" customWidth="1"/>
    <col min="4611" max="4612" width="16.140625" customWidth="1"/>
    <col min="4613" max="4613" width="18.140625" customWidth="1"/>
    <col min="4614" max="4614" width="14.5703125" customWidth="1"/>
    <col min="4615" max="4688" width="9.140625" customWidth="1"/>
    <col min="4865" max="4865" width="6.7109375" customWidth="1"/>
    <col min="4866" max="4866" width="14.7109375" customWidth="1"/>
    <col min="4867" max="4868" width="16.140625" customWidth="1"/>
    <col min="4869" max="4869" width="18.140625" customWidth="1"/>
    <col min="4870" max="4870" width="14.5703125" customWidth="1"/>
    <col min="4871" max="4944" width="9.140625" customWidth="1"/>
    <col min="5121" max="5121" width="6.7109375" customWidth="1"/>
    <col min="5122" max="5122" width="14.7109375" customWidth="1"/>
    <col min="5123" max="5124" width="16.140625" customWidth="1"/>
    <col min="5125" max="5125" width="18.140625" customWidth="1"/>
    <col min="5126" max="5126" width="14.5703125" customWidth="1"/>
    <col min="5127" max="5200" width="9.140625" customWidth="1"/>
    <col min="5377" max="5377" width="6.7109375" customWidth="1"/>
    <col min="5378" max="5378" width="14.7109375" customWidth="1"/>
    <col min="5379" max="5380" width="16.140625" customWidth="1"/>
    <col min="5381" max="5381" width="18.140625" customWidth="1"/>
    <col min="5382" max="5382" width="14.5703125" customWidth="1"/>
    <col min="5383" max="5456" width="9.140625" customWidth="1"/>
    <col min="5633" max="5633" width="6.7109375" customWidth="1"/>
    <col min="5634" max="5634" width="14.7109375" customWidth="1"/>
    <col min="5635" max="5636" width="16.140625" customWidth="1"/>
    <col min="5637" max="5637" width="18.140625" customWidth="1"/>
    <col min="5638" max="5638" width="14.5703125" customWidth="1"/>
    <col min="5639" max="5712" width="9.140625" customWidth="1"/>
    <col min="5889" max="5889" width="6.7109375" customWidth="1"/>
    <col min="5890" max="5890" width="14.7109375" customWidth="1"/>
    <col min="5891" max="5892" width="16.140625" customWidth="1"/>
    <col min="5893" max="5893" width="18.140625" customWidth="1"/>
    <col min="5894" max="5894" width="14.5703125" customWidth="1"/>
    <col min="5895" max="5968" width="9.140625" customWidth="1"/>
    <col min="6145" max="6145" width="6.7109375" customWidth="1"/>
    <col min="6146" max="6146" width="14.7109375" customWidth="1"/>
    <col min="6147" max="6148" width="16.140625" customWidth="1"/>
    <col min="6149" max="6149" width="18.140625" customWidth="1"/>
    <col min="6150" max="6150" width="14.5703125" customWidth="1"/>
    <col min="6151" max="6224" width="9.140625" customWidth="1"/>
    <col min="6401" max="6401" width="6.7109375" customWidth="1"/>
    <col min="6402" max="6402" width="14.7109375" customWidth="1"/>
    <col min="6403" max="6404" width="16.140625" customWidth="1"/>
    <col min="6405" max="6405" width="18.140625" customWidth="1"/>
    <col min="6406" max="6406" width="14.5703125" customWidth="1"/>
    <col min="6407" max="6480" width="9.140625" customWidth="1"/>
    <col min="6657" max="6657" width="6.7109375" customWidth="1"/>
    <col min="6658" max="6658" width="14.7109375" customWidth="1"/>
    <col min="6659" max="6660" width="16.140625" customWidth="1"/>
    <col min="6661" max="6661" width="18.140625" customWidth="1"/>
    <col min="6662" max="6662" width="14.5703125" customWidth="1"/>
    <col min="6663" max="6736" width="9.140625" customWidth="1"/>
    <col min="6913" max="6913" width="6.7109375" customWidth="1"/>
    <col min="6914" max="6914" width="14.7109375" customWidth="1"/>
    <col min="6915" max="6916" width="16.140625" customWidth="1"/>
    <col min="6917" max="6917" width="18.140625" customWidth="1"/>
    <col min="6918" max="6918" width="14.5703125" customWidth="1"/>
    <col min="6919" max="6992" width="9.140625" customWidth="1"/>
    <col min="7169" max="7169" width="6.7109375" customWidth="1"/>
    <col min="7170" max="7170" width="14.7109375" customWidth="1"/>
    <col min="7171" max="7172" width="16.140625" customWidth="1"/>
    <col min="7173" max="7173" width="18.140625" customWidth="1"/>
    <col min="7174" max="7174" width="14.5703125" customWidth="1"/>
    <col min="7175" max="7248" width="9.140625" customWidth="1"/>
    <col min="7425" max="7425" width="6.7109375" customWidth="1"/>
    <col min="7426" max="7426" width="14.7109375" customWidth="1"/>
    <col min="7427" max="7428" width="16.140625" customWidth="1"/>
    <col min="7429" max="7429" width="18.140625" customWidth="1"/>
    <col min="7430" max="7430" width="14.5703125" customWidth="1"/>
    <col min="7431" max="7504" width="9.140625" customWidth="1"/>
    <col min="7681" max="7681" width="6.7109375" customWidth="1"/>
    <col min="7682" max="7682" width="14.7109375" customWidth="1"/>
    <col min="7683" max="7684" width="16.140625" customWidth="1"/>
    <col min="7685" max="7685" width="18.140625" customWidth="1"/>
    <col min="7686" max="7686" width="14.5703125" customWidth="1"/>
    <col min="7687" max="7760" width="9.140625" customWidth="1"/>
    <col min="7937" max="7937" width="6.7109375" customWidth="1"/>
    <col min="7938" max="7938" width="14.7109375" customWidth="1"/>
    <col min="7939" max="7940" width="16.140625" customWidth="1"/>
    <col min="7941" max="7941" width="18.140625" customWidth="1"/>
    <col min="7942" max="7942" width="14.5703125" customWidth="1"/>
    <col min="7943" max="8016" width="9.140625" customWidth="1"/>
    <col min="8193" max="8193" width="6.7109375" customWidth="1"/>
    <col min="8194" max="8194" width="14.7109375" customWidth="1"/>
    <col min="8195" max="8196" width="16.140625" customWidth="1"/>
    <col min="8197" max="8197" width="18.140625" customWidth="1"/>
    <col min="8198" max="8198" width="14.5703125" customWidth="1"/>
    <col min="8199" max="8272" width="9.140625" customWidth="1"/>
    <col min="8449" max="8449" width="6.7109375" customWidth="1"/>
    <col min="8450" max="8450" width="14.7109375" customWidth="1"/>
    <col min="8451" max="8452" width="16.140625" customWidth="1"/>
    <col min="8453" max="8453" width="18.140625" customWidth="1"/>
    <col min="8454" max="8454" width="14.5703125" customWidth="1"/>
    <col min="8455" max="8528" width="9.140625" customWidth="1"/>
    <col min="8705" max="8705" width="6.7109375" customWidth="1"/>
    <col min="8706" max="8706" width="14.7109375" customWidth="1"/>
    <col min="8707" max="8708" width="16.140625" customWidth="1"/>
    <col min="8709" max="8709" width="18.140625" customWidth="1"/>
    <col min="8710" max="8710" width="14.5703125" customWidth="1"/>
    <col min="8711" max="8784" width="9.140625" customWidth="1"/>
    <col min="8961" max="8961" width="6.7109375" customWidth="1"/>
    <col min="8962" max="8962" width="14.7109375" customWidth="1"/>
    <col min="8963" max="8964" width="16.140625" customWidth="1"/>
    <col min="8965" max="8965" width="18.140625" customWidth="1"/>
    <col min="8966" max="8966" width="14.5703125" customWidth="1"/>
    <col min="8967" max="9040" width="9.140625" customWidth="1"/>
    <col min="9217" max="9217" width="6.7109375" customWidth="1"/>
    <col min="9218" max="9218" width="14.7109375" customWidth="1"/>
    <col min="9219" max="9220" width="16.140625" customWidth="1"/>
    <col min="9221" max="9221" width="18.140625" customWidth="1"/>
    <col min="9222" max="9222" width="14.5703125" customWidth="1"/>
    <col min="9223" max="9296" width="9.140625" customWidth="1"/>
    <col min="9473" max="9473" width="6.7109375" customWidth="1"/>
    <col min="9474" max="9474" width="14.7109375" customWidth="1"/>
    <col min="9475" max="9476" width="16.140625" customWidth="1"/>
    <col min="9477" max="9477" width="18.140625" customWidth="1"/>
    <col min="9478" max="9478" width="14.5703125" customWidth="1"/>
    <col min="9479" max="9552" width="9.140625" customWidth="1"/>
    <col min="9729" max="9729" width="6.7109375" customWidth="1"/>
    <col min="9730" max="9730" width="14.7109375" customWidth="1"/>
    <col min="9731" max="9732" width="16.140625" customWidth="1"/>
    <col min="9733" max="9733" width="18.140625" customWidth="1"/>
    <col min="9734" max="9734" width="14.5703125" customWidth="1"/>
    <col min="9735" max="9808" width="9.140625" customWidth="1"/>
    <col min="9985" max="9985" width="6.7109375" customWidth="1"/>
    <col min="9986" max="9986" width="14.7109375" customWidth="1"/>
    <col min="9987" max="9988" width="16.140625" customWidth="1"/>
    <col min="9989" max="9989" width="18.140625" customWidth="1"/>
    <col min="9990" max="9990" width="14.5703125" customWidth="1"/>
    <col min="9991" max="10064" width="9.140625" customWidth="1"/>
    <col min="10241" max="10241" width="6.7109375" customWidth="1"/>
    <col min="10242" max="10242" width="14.7109375" customWidth="1"/>
    <col min="10243" max="10244" width="16.140625" customWidth="1"/>
    <col min="10245" max="10245" width="18.140625" customWidth="1"/>
    <col min="10246" max="10246" width="14.5703125" customWidth="1"/>
    <col min="10247" max="10320" width="9.140625" customWidth="1"/>
    <col min="10497" max="10497" width="6.7109375" customWidth="1"/>
    <col min="10498" max="10498" width="14.7109375" customWidth="1"/>
    <col min="10499" max="10500" width="16.140625" customWidth="1"/>
    <col min="10501" max="10501" width="18.140625" customWidth="1"/>
    <col min="10502" max="10502" width="14.5703125" customWidth="1"/>
    <col min="10503" max="10576" width="9.140625" customWidth="1"/>
    <col min="10753" max="10753" width="6.7109375" customWidth="1"/>
    <col min="10754" max="10754" width="14.7109375" customWidth="1"/>
    <col min="10755" max="10756" width="16.140625" customWidth="1"/>
    <col min="10757" max="10757" width="18.140625" customWidth="1"/>
    <col min="10758" max="10758" width="14.5703125" customWidth="1"/>
    <col min="10759" max="10832" width="9.140625" customWidth="1"/>
    <col min="11009" max="11009" width="6.7109375" customWidth="1"/>
    <col min="11010" max="11010" width="14.7109375" customWidth="1"/>
    <col min="11011" max="11012" width="16.140625" customWidth="1"/>
    <col min="11013" max="11013" width="18.140625" customWidth="1"/>
    <col min="11014" max="11014" width="14.5703125" customWidth="1"/>
    <col min="11015" max="11088" width="9.140625" customWidth="1"/>
    <col min="11265" max="11265" width="6.7109375" customWidth="1"/>
    <col min="11266" max="11266" width="14.7109375" customWidth="1"/>
    <col min="11267" max="11268" width="16.140625" customWidth="1"/>
    <col min="11269" max="11269" width="18.140625" customWidth="1"/>
    <col min="11270" max="11270" width="14.5703125" customWidth="1"/>
    <col min="11271" max="11344" width="9.140625" customWidth="1"/>
    <col min="11521" max="11521" width="6.7109375" customWidth="1"/>
    <col min="11522" max="11522" width="14.7109375" customWidth="1"/>
    <col min="11523" max="11524" width="16.140625" customWidth="1"/>
    <col min="11525" max="11525" width="18.140625" customWidth="1"/>
    <col min="11526" max="11526" width="14.5703125" customWidth="1"/>
    <col min="11527" max="11600" width="9.140625" customWidth="1"/>
    <col min="11777" max="11777" width="6.7109375" customWidth="1"/>
    <col min="11778" max="11778" width="14.7109375" customWidth="1"/>
    <col min="11779" max="11780" width="16.140625" customWidth="1"/>
    <col min="11781" max="11781" width="18.140625" customWidth="1"/>
    <col min="11782" max="11782" width="14.5703125" customWidth="1"/>
    <col min="11783" max="11856" width="9.140625" customWidth="1"/>
    <col min="12033" max="12033" width="6.7109375" customWidth="1"/>
    <col min="12034" max="12034" width="14.7109375" customWidth="1"/>
    <col min="12035" max="12036" width="16.140625" customWidth="1"/>
    <col min="12037" max="12037" width="18.140625" customWidth="1"/>
    <col min="12038" max="12038" width="14.5703125" customWidth="1"/>
    <col min="12039" max="12112" width="9.140625" customWidth="1"/>
    <col min="12289" max="12289" width="6.7109375" customWidth="1"/>
    <col min="12290" max="12290" width="14.7109375" customWidth="1"/>
    <col min="12291" max="12292" width="16.140625" customWidth="1"/>
    <col min="12293" max="12293" width="18.140625" customWidth="1"/>
    <col min="12294" max="12294" width="14.5703125" customWidth="1"/>
    <col min="12295" max="12368" width="9.140625" customWidth="1"/>
    <col min="12545" max="12545" width="6.7109375" customWidth="1"/>
    <col min="12546" max="12546" width="14.7109375" customWidth="1"/>
    <col min="12547" max="12548" width="16.140625" customWidth="1"/>
    <col min="12549" max="12549" width="18.140625" customWidth="1"/>
    <col min="12550" max="12550" width="14.5703125" customWidth="1"/>
    <col min="12551" max="12624" width="9.140625" customWidth="1"/>
    <col min="12801" max="12801" width="6.7109375" customWidth="1"/>
    <col min="12802" max="12802" width="14.7109375" customWidth="1"/>
    <col min="12803" max="12804" width="16.140625" customWidth="1"/>
    <col min="12805" max="12805" width="18.140625" customWidth="1"/>
    <col min="12806" max="12806" width="14.5703125" customWidth="1"/>
    <col min="12807" max="12880" width="9.140625" customWidth="1"/>
    <col min="13057" max="13057" width="6.7109375" customWidth="1"/>
    <col min="13058" max="13058" width="14.7109375" customWidth="1"/>
    <col min="13059" max="13060" width="16.140625" customWidth="1"/>
    <col min="13061" max="13061" width="18.140625" customWidth="1"/>
    <col min="13062" max="13062" width="14.5703125" customWidth="1"/>
    <col min="13063" max="13136" width="9.140625" customWidth="1"/>
    <col min="13313" max="13313" width="6.7109375" customWidth="1"/>
    <col min="13314" max="13314" width="14.7109375" customWidth="1"/>
    <col min="13315" max="13316" width="16.140625" customWidth="1"/>
    <col min="13317" max="13317" width="18.140625" customWidth="1"/>
    <col min="13318" max="13318" width="14.5703125" customWidth="1"/>
    <col min="13319" max="13392" width="9.140625" customWidth="1"/>
    <col min="13569" max="13569" width="6.7109375" customWidth="1"/>
    <col min="13570" max="13570" width="14.7109375" customWidth="1"/>
    <col min="13571" max="13572" width="16.140625" customWidth="1"/>
    <col min="13573" max="13573" width="18.140625" customWidth="1"/>
    <col min="13574" max="13574" width="14.5703125" customWidth="1"/>
    <col min="13575" max="13648" width="9.140625" customWidth="1"/>
    <col min="13825" max="13825" width="6.7109375" customWidth="1"/>
    <col min="13826" max="13826" width="14.7109375" customWidth="1"/>
    <col min="13827" max="13828" width="16.140625" customWidth="1"/>
    <col min="13829" max="13829" width="18.140625" customWidth="1"/>
    <col min="13830" max="13830" width="14.5703125" customWidth="1"/>
    <col min="13831" max="13904" width="9.140625" customWidth="1"/>
    <col min="14081" max="14081" width="6.7109375" customWidth="1"/>
    <col min="14082" max="14082" width="14.7109375" customWidth="1"/>
    <col min="14083" max="14084" width="16.140625" customWidth="1"/>
    <col min="14085" max="14085" width="18.140625" customWidth="1"/>
    <col min="14086" max="14086" width="14.5703125" customWidth="1"/>
    <col min="14087" max="14160" width="9.140625" customWidth="1"/>
    <col min="14337" max="14337" width="6.7109375" customWidth="1"/>
    <col min="14338" max="14338" width="14.7109375" customWidth="1"/>
    <col min="14339" max="14340" width="16.140625" customWidth="1"/>
    <col min="14341" max="14341" width="18.140625" customWidth="1"/>
    <col min="14342" max="14342" width="14.5703125" customWidth="1"/>
    <col min="14343" max="14416" width="9.140625" customWidth="1"/>
    <col min="14593" max="14593" width="6.7109375" customWidth="1"/>
    <col min="14594" max="14594" width="14.7109375" customWidth="1"/>
    <col min="14595" max="14596" width="16.140625" customWidth="1"/>
    <col min="14597" max="14597" width="18.140625" customWidth="1"/>
    <col min="14598" max="14598" width="14.5703125" customWidth="1"/>
    <col min="14599" max="14672" width="9.140625" customWidth="1"/>
    <col min="14849" max="14849" width="6.7109375" customWidth="1"/>
    <col min="14850" max="14850" width="14.7109375" customWidth="1"/>
    <col min="14851" max="14852" width="16.140625" customWidth="1"/>
    <col min="14853" max="14853" width="18.140625" customWidth="1"/>
    <col min="14854" max="14854" width="14.5703125" customWidth="1"/>
    <col min="14855" max="14928" width="9.140625" customWidth="1"/>
    <col min="15105" max="15105" width="6.7109375" customWidth="1"/>
    <col min="15106" max="15106" width="14.7109375" customWidth="1"/>
    <col min="15107" max="15108" width="16.140625" customWidth="1"/>
    <col min="15109" max="15109" width="18.140625" customWidth="1"/>
    <col min="15110" max="15110" width="14.5703125" customWidth="1"/>
    <col min="15111" max="15184" width="9.140625" customWidth="1"/>
    <col min="15361" max="15361" width="6.7109375" customWidth="1"/>
    <col min="15362" max="15362" width="14.7109375" customWidth="1"/>
    <col min="15363" max="15364" width="16.140625" customWidth="1"/>
    <col min="15365" max="15365" width="18.140625" customWidth="1"/>
    <col min="15366" max="15366" width="14.5703125" customWidth="1"/>
    <col min="15367" max="15440" width="9.140625" customWidth="1"/>
    <col min="15617" max="15617" width="6.7109375" customWidth="1"/>
    <col min="15618" max="15618" width="14.7109375" customWidth="1"/>
    <col min="15619" max="15620" width="16.140625" customWidth="1"/>
    <col min="15621" max="15621" width="18.140625" customWidth="1"/>
    <col min="15622" max="15622" width="14.5703125" customWidth="1"/>
    <col min="15623" max="15696" width="9.140625" customWidth="1"/>
    <col min="15873" max="15873" width="6.7109375" customWidth="1"/>
    <col min="15874" max="15874" width="14.7109375" customWidth="1"/>
    <col min="15875" max="15876" width="16.140625" customWidth="1"/>
    <col min="15877" max="15877" width="18.140625" customWidth="1"/>
    <col min="15878" max="15878" width="14.5703125" customWidth="1"/>
    <col min="15879" max="15952" width="9.140625" customWidth="1"/>
    <col min="16129" max="16129" width="6.7109375" customWidth="1"/>
    <col min="16130" max="16130" width="14.7109375" customWidth="1"/>
    <col min="16131" max="16132" width="16.140625" customWidth="1"/>
    <col min="16133" max="16133" width="18.140625" customWidth="1"/>
    <col min="16134" max="16134" width="14.5703125" customWidth="1"/>
    <col min="16135" max="16208" width="9.140625" customWidth="1"/>
  </cols>
  <sheetData>
    <row r="1" spans="2:11" ht="30" customHeight="1">
      <c r="B1" s="55" t="s">
        <v>48</v>
      </c>
      <c r="C1" s="55"/>
      <c r="D1" s="55"/>
      <c r="E1" s="55"/>
      <c r="F1" s="55"/>
      <c r="G1" s="17"/>
      <c r="H1" s="17"/>
      <c r="I1" s="17"/>
      <c r="J1" s="17"/>
      <c r="K1" s="18"/>
    </row>
    <row r="2" spans="2:11" ht="12.75" customHeight="1">
      <c r="B2" s="56"/>
      <c r="C2" s="56"/>
      <c r="D2" s="56"/>
      <c r="E2" s="56"/>
      <c r="F2" s="56"/>
      <c r="G2" s="17"/>
      <c r="H2" s="17"/>
      <c r="I2" s="17"/>
      <c r="J2" s="17"/>
    </row>
    <row r="3" spans="2:11" ht="12.75" customHeight="1">
      <c r="B3" s="56"/>
      <c r="C3" s="56"/>
      <c r="D3" s="56"/>
      <c r="E3" s="56"/>
      <c r="F3" s="56"/>
      <c r="G3" s="17"/>
      <c r="H3" s="17"/>
      <c r="I3" s="17"/>
      <c r="J3" s="17"/>
    </row>
    <row r="4" spans="2:11" ht="12.75" customHeight="1">
      <c r="B4" s="19"/>
      <c r="C4" s="19"/>
      <c r="D4" s="19"/>
      <c r="E4" s="19"/>
      <c r="F4" s="19"/>
      <c r="G4" s="17"/>
      <c r="H4" s="17"/>
      <c r="I4" s="17"/>
      <c r="J4" s="17"/>
    </row>
    <row r="5" spans="2:11" ht="12.75" customHeight="1">
      <c r="B5" s="57" t="s">
        <v>18</v>
      </c>
      <c r="C5" s="57"/>
      <c r="D5" s="57"/>
      <c r="E5" s="57"/>
      <c r="F5" s="57"/>
      <c r="G5" s="17"/>
      <c r="H5" s="17"/>
      <c r="I5" s="17"/>
      <c r="J5" s="17"/>
    </row>
    <row r="6" spans="2:11" ht="12.75" customHeight="1">
      <c r="B6" s="57"/>
      <c r="C6" s="57"/>
      <c r="D6" s="57"/>
      <c r="E6" s="57"/>
      <c r="F6" s="57"/>
      <c r="G6" s="17"/>
      <c r="H6" s="17"/>
      <c r="I6" s="17"/>
      <c r="J6" s="17"/>
    </row>
    <row r="7" spans="2:11" ht="12.75" customHeight="1">
      <c r="B7" s="57"/>
      <c r="C7" s="57"/>
      <c r="D7" s="57"/>
      <c r="E7" s="57"/>
      <c r="F7" s="57"/>
      <c r="G7" s="17"/>
      <c r="H7" s="17"/>
      <c r="I7" s="17"/>
      <c r="J7" s="17"/>
    </row>
    <row r="8" spans="2:11" ht="12.75" customHeight="1">
      <c r="B8" s="57"/>
      <c r="C8" s="57"/>
      <c r="D8" s="57"/>
      <c r="E8" s="57"/>
      <c r="F8" s="57"/>
      <c r="G8" s="17"/>
      <c r="H8" s="17"/>
      <c r="I8" s="17"/>
      <c r="J8" s="17"/>
    </row>
    <row r="9" spans="2:11" ht="12.75" customHeight="1">
      <c r="B9" s="58" t="s">
        <v>19</v>
      </c>
      <c r="C9" s="59" t="s">
        <v>20</v>
      </c>
      <c r="D9" s="59" t="s">
        <v>21</v>
      </c>
      <c r="E9" s="61" t="s">
        <v>17</v>
      </c>
      <c r="F9" s="61" t="s">
        <v>16</v>
      </c>
      <c r="G9" s="17"/>
      <c r="H9" s="17"/>
      <c r="I9" s="17"/>
      <c r="J9" s="17"/>
    </row>
    <row r="10" spans="2:11" ht="13.5" customHeight="1">
      <c r="B10" s="58"/>
      <c r="C10" s="60"/>
      <c r="D10" s="60"/>
      <c r="E10" s="61"/>
      <c r="F10" s="61"/>
    </row>
    <row r="11" spans="2:11" ht="22.5" customHeight="1">
      <c r="B11" s="58"/>
      <c r="C11" s="60"/>
      <c r="D11" s="60"/>
      <c r="E11" s="61"/>
      <c r="F11" s="61"/>
    </row>
    <row r="12" spans="2:11" ht="19.149999999999999" customHeight="1">
      <c r="B12" s="58"/>
      <c r="C12" s="60"/>
      <c r="D12" s="60"/>
      <c r="E12" s="61"/>
      <c r="F12" s="61"/>
    </row>
    <row r="13" spans="2:11" ht="15.75">
      <c r="B13" s="20"/>
      <c r="C13" s="20"/>
      <c r="D13" s="20"/>
      <c r="E13" s="52"/>
      <c r="F13" s="54"/>
    </row>
    <row r="14" spans="2:11" ht="15" customHeight="1">
      <c r="B14" s="20"/>
      <c r="C14" s="20"/>
      <c r="D14" s="20"/>
      <c r="E14" s="53"/>
      <c r="F14" s="54"/>
    </row>
    <row r="15" spans="2:11" ht="15.75">
      <c r="B15" s="20"/>
      <c r="C15" s="20"/>
      <c r="D15" s="20"/>
      <c r="E15" s="53"/>
      <c r="F15" s="54"/>
    </row>
    <row r="16" spans="2:11" ht="15.75">
      <c r="B16" s="20"/>
      <c r="C16" s="20"/>
      <c r="D16" s="20"/>
      <c r="E16" s="53"/>
      <c r="F16" s="54"/>
    </row>
    <row r="17" spans="2:6" ht="15.75">
      <c r="B17" s="20"/>
      <c r="C17" s="20"/>
      <c r="D17" s="20"/>
      <c r="F17" s="3"/>
    </row>
    <row r="18" spans="2:6" ht="15.75">
      <c r="B18" s="20"/>
      <c r="C18" s="20"/>
      <c r="D18" s="20"/>
      <c r="F18" s="3"/>
    </row>
    <row r="19" spans="2:6" ht="15.75">
      <c r="B19" s="20"/>
      <c r="C19" s="20"/>
      <c r="D19" s="20"/>
      <c r="F19" s="3"/>
    </row>
    <row r="20" spans="2:6" ht="15.75">
      <c r="B20" s="20"/>
      <c r="C20" s="20"/>
      <c r="D20" s="20"/>
      <c r="F20" s="3"/>
    </row>
    <row r="21" spans="2:6" ht="15.75">
      <c r="B21" s="20"/>
      <c r="C21" s="20"/>
      <c r="D21" s="20"/>
      <c r="F21" s="3"/>
    </row>
    <row r="22" spans="2:6" ht="15.75">
      <c r="B22" s="20"/>
      <c r="C22" s="20"/>
      <c r="D22" s="20"/>
      <c r="F22" s="3"/>
    </row>
    <row r="23" spans="2:6" ht="15.75">
      <c r="B23" s="20"/>
      <c r="C23" s="20"/>
      <c r="D23" s="20"/>
      <c r="F23" s="3"/>
    </row>
    <row r="24" spans="2:6" ht="15.75">
      <c r="B24" s="20"/>
      <c r="C24" s="20"/>
      <c r="D24" s="20"/>
      <c r="F24" s="3"/>
    </row>
    <row r="25" spans="2:6" ht="15.75">
      <c r="B25" s="20"/>
      <c r="C25" s="20"/>
      <c r="D25" s="20"/>
      <c r="F25" s="3"/>
    </row>
    <row r="26" spans="2:6" ht="15.75">
      <c r="B26" s="20"/>
      <c r="C26" s="20"/>
      <c r="D26" s="20"/>
      <c r="F26" s="3"/>
    </row>
    <row r="27" spans="2:6" ht="15.75">
      <c r="B27" s="20"/>
      <c r="C27" s="20"/>
      <c r="D27" s="20"/>
      <c r="F27" s="3"/>
    </row>
    <row r="28" spans="2:6" ht="15.75">
      <c r="B28" s="20"/>
      <c r="C28" s="20"/>
      <c r="D28" s="20"/>
      <c r="F28" s="3"/>
    </row>
    <row r="29" spans="2:6" ht="15.75">
      <c r="B29" s="20"/>
      <c r="C29" s="20"/>
      <c r="D29" s="20"/>
      <c r="F29" s="3"/>
    </row>
    <row r="30" spans="2:6" ht="15.75">
      <c r="B30" s="20"/>
      <c r="C30" s="20"/>
      <c r="D30" s="20"/>
      <c r="F30" s="3"/>
    </row>
    <row r="31" spans="2:6" ht="15.75">
      <c r="B31" s="20"/>
      <c r="C31" s="20"/>
      <c r="D31" s="20"/>
      <c r="F31" s="3"/>
    </row>
    <row r="32" spans="2:6" ht="15.75">
      <c r="B32" s="20"/>
      <c r="C32" s="20"/>
      <c r="D32" s="20"/>
      <c r="F32" s="3"/>
    </row>
    <row r="33" spans="2:6" ht="15.75">
      <c r="B33" s="20"/>
      <c r="C33" s="20"/>
      <c r="D33" s="20"/>
      <c r="F33" s="3"/>
    </row>
    <row r="34" spans="2:6" ht="15.75">
      <c r="B34" s="20"/>
      <c r="C34" s="20"/>
      <c r="D34" s="20"/>
      <c r="F34" s="3"/>
    </row>
    <row r="35" spans="2:6" ht="15.75">
      <c r="B35" s="20"/>
      <c r="C35" s="20"/>
      <c r="D35" s="20"/>
      <c r="F35" s="3"/>
    </row>
    <row r="36" spans="2:6" ht="15.75">
      <c r="B36" s="20"/>
      <c r="C36" s="20"/>
      <c r="D36" s="20"/>
      <c r="F36" s="3"/>
    </row>
    <row r="37" spans="2:6" ht="15.75">
      <c r="B37" s="20"/>
      <c r="C37" s="20"/>
      <c r="D37" s="20"/>
      <c r="F37" s="3"/>
    </row>
    <row r="38" spans="2:6" ht="15.75">
      <c r="B38" s="20"/>
      <c r="C38" s="20"/>
      <c r="D38" s="20"/>
      <c r="F38" s="3"/>
    </row>
    <row r="39" spans="2:6" ht="15.75">
      <c r="B39" s="20"/>
      <c r="C39" s="20"/>
      <c r="D39" s="20"/>
      <c r="F39" s="3"/>
    </row>
    <row r="40" spans="2:6" ht="15.75">
      <c r="B40" s="20"/>
      <c r="C40" s="20"/>
      <c r="D40" s="20"/>
      <c r="F40" s="3"/>
    </row>
    <row r="41" spans="2:6">
      <c r="B41" s="21"/>
      <c r="C41" s="21"/>
      <c r="D41" s="21"/>
    </row>
    <row r="42" spans="2:6">
      <c r="B42" s="21"/>
      <c r="C42" s="21"/>
      <c r="D42" s="21"/>
    </row>
    <row r="43" spans="2:6">
      <c r="B43" s="21"/>
      <c r="C43" s="21"/>
      <c r="D43" s="21"/>
    </row>
    <row r="44" spans="2:6">
      <c r="B44" s="21"/>
      <c r="C44" s="21"/>
      <c r="D44" s="21"/>
    </row>
    <row r="45" spans="2:6">
      <c r="B45" s="21"/>
      <c r="C45" s="21"/>
      <c r="D45" s="21"/>
    </row>
    <row r="46" spans="2:6">
      <c r="B46" s="21"/>
      <c r="C46" s="21"/>
      <c r="D46" s="21"/>
    </row>
    <row r="47" spans="2:6">
      <c r="B47" s="21"/>
      <c r="C47" s="21"/>
      <c r="D47" s="21"/>
    </row>
    <row r="48" spans="2:6">
      <c r="B48" s="21"/>
      <c r="C48" s="21"/>
      <c r="D48" s="21"/>
    </row>
    <row r="49" spans="2:4">
      <c r="B49" s="21"/>
      <c r="C49" s="21"/>
      <c r="D49" s="21"/>
    </row>
    <row r="50" spans="2:4">
      <c r="B50" s="21"/>
      <c r="C50" s="21"/>
      <c r="D50" s="21"/>
    </row>
    <row r="51" spans="2:4">
      <c r="B51" s="21"/>
      <c r="C51" s="21"/>
      <c r="D51" s="21"/>
    </row>
    <row r="52" spans="2:4">
      <c r="B52" s="21"/>
      <c r="C52" s="21"/>
      <c r="D52" s="21"/>
    </row>
    <row r="53" spans="2:4">
      <c r="B53" s="21"/>
      <c r="C53" s="21"/>
      <c r="D53" s="21"/>
    </row>
    <row r="54" spans="2:4">
      <c r="B54" s="21"/>
      <c r="C54" s="21"/>
      <c r="D54" s="21"/>
    </row>
    <row r="55" spans="2:4">
      <c r="B55" s="21"/>
      <c r="C55" s="21"/>
      <c r="D55" s="21"/>
    </row>
    <row r="56" spans="2:4">
      <c r="B56" s="21"/>
      <c r="C56" s="21"/>
      <c r="D56" s="21"/>
    </row>
    <row r="57" spans="2:4">
      <c r="B57" s="21"/>
      <c r="C57" s="21"/>
      <c r="D57" s="21"/>
    </row>
    <row r="58" spans="2:4">
      <c r="B58" s="21"/>
      <c r="C58" s="21"/>
      <c r="D58" s="21"/>
    </row>
    <row r="59" spans="2:4">
      <c r="B59" s="21"/>
      <c r="C59" s="21"/>
      <c r="D59" s="21"/>
    </row>
    <row r="60" spans="2:4">
      <c r="B60" s="21"/>
      <c r="C60" s="21"/>
      <c r="D60" s="21"/>
    </row>
    <row r="61" spans="2:4">
      <c r="B61" s="21"/>
      <c r="C61" s="21"/>
      <c r="D61" s="21"/>
    </row>
    <row r="62" spans="2:4">
      <c r="B62" s="21"/>
      <c r="C62" s="21"/>
      <c r="D62" s="21"/>
    </row>
    <row r="63" spans="2:4">
      <c r="B63" s="21"/>
      <c r="C63" s="21"/>
      <c r="D63" s="21"/>
    </row>
    <row r="64" spans="2:4">
      <c r="B64" s="21"/>
      <c r="C64" s="21"/>
      <c r="D64" s="21"/>
    </row>
    <row r="65" spans="2:4">
      <c r="B65" s="21"/>
      <c r="C65" s="21"/>
      <c r="D65" s="21"/>
    </row>
    <row r="66" spans="2:4">
      <c r="B66" s="21"/>
      <c r="C66" s="21"/>
      <c r="D66" s="21"/>
    </row>
    <row r="67" spans="2:4">
      <c r="B67" s="21"/>
      <c r="C67" s="21"/>
      <c r="D67" s="21"/>
    </row>
    <row r="68" spans="2:4">
      <c r="B68" s="21"/>
      <c r="C68" s="21"/>
      <c r="D68" s="21"/>
    </row>
    <row r="69" spans="2:4">
      <c r="B69" s="21"/>
      <c r="C69" s="21"/>
      <c r="D69" s="21"/>
    </row>
    <row r="70" spans="2:4">
      <c r="B70" s="21"/>
      <c r="C70" s="21"/>
      <c r="D70" s="21"/>
    </row>
    <row r="71" spans="2:4">
      <c r="B71" s="21"/>
      <c r="C71" s="21"/>
      <c r="D71" s="21"/>
    </row>
    <row r="72" spans="2:4">
      <c r="B72" s="21"/>
      <c r="C72" s="21"/>
      <c r="D72" s="21"/>
    </row>
    <row r="73" spans="2:4">
      <c r="B73" s="21"/>
      <c r="C73" s="21"/>
      <c r="D73" s="21"/>
    </row>
    <row r="74" spans="2:4">
      <c r="B74" s="21"/>
      <c r="C74" s="21"/>
      <c r="D74" s="21"/>
    </row>
    <row r="75" spans="2:4">
      <c r="B75" s="21"/>
      <c r="C75" s="21"/>
      <c r="D75" s="21"/>
    </row>
    <row r="76" spans="2:4">
      <c r="B76" s="21"/>
      <c r="C76" s="21"/>
      <c r="D76" s="21"/>
    </row>
    <row r="77" spans="2:4" ht="15.75">
      <c r="B77" s="20"/>
      <c r="C77" s="20"/>
      <c r="D77" s="20"/>
    </row>
    <row r="78" spans="2:4" ht="15.75">
      <c r="B78" s="20"/>
      <c r="C78" s="20"/>
      <c r="D78" s="20"/>
    </row>
    <row r="79" spans="2:4">
      <c r="B79" s="21"/>
      <c r="C79" s="21"/>
      <c r="D79" s="21"/>
    </row>
    <row r="80" spans="2:4">
      <c r="B80" s="21"/>
      <c r="C80" s="21"/>
      <c r="D80" s="21"/>
    </row>
    <row r="81" spans="2:4">
      <c r="B81" s="21"/>
      <c r="C81" s="21"/>
      <c r="D81" s="21"/>
    </row>
    <row r="82" spans="2:4">
      <c r="B82" s="21"/>
      <c r="C82" s="21"/>
      <c r="D82" s="21"/>
    </row>
    <row r="83" spans="2:4">
      <c r="B83" s="21"/>
      <c r="C83" s="21"/>
      <c r="D83" s="21"/>
    </row>
    <row r="84" spans="2:4">
      <c r="B84" s="21"/>
      <c r="C84" s="21"/>
      <c r="D84" s="21"/>
    </row>
    <row r="85" spans="2:4">
      <c r="B85" s="21"/>
      <c r="C85" s="21"/>
      <c r="D85" s="21"/>
    </row>
    <row r="86" spans="2:4">
      <c r="B86" s="21"/>
      <c r="C86" s="21"/>
      <c r="D86" s="21"/>
    </row>
    <row r="87" spans="2:4">
      <c r="B87" s="21"/>
      <c r="C87" s="21"/>
      <c r="D87" s="21"/>
    </row>
    <row r="88" spans="2:4">
      <c r="B88" s="21"/>
      <c r="C88" s="21"/>
      <c r="D88" s="21"/>
    </row>
    <row r="89" spans="2:4">
      <c r="B89" s="21"/>
      <c r="C89" s="21"/>
      <c r="D89" s="21"/>
    </row>
    <row r="90" spans="2:4">
      <c r="B90" s="21"/>
      <c r="C90" s="21"/>
      <c r="D90" s="21"/>
    </row>
    <row r="91" spans="2:4">
      <c r="B91" s="21"/>
      <c r="C91" s="21"/>
      <c r="D91" s="21"/>
    </row>
    <row r="92" spans="2:4">
      <c r="B92" s="21"/>
      <c r="C92" s="21"/>
      <c r="D92" s="21"/>
    </row>
    <row r="93" spans="2:4">
      <c r="B93" s="21"/>
      <c r="C93" s="21"/>
      <c r="D93" s="21"/>
    </row>
    <row r="94" spans="2:4">
      <c r="B94" s="21"/>
      <c r="C94" s="21"/>
      <c r="D94" s="21"/>
    </row>
    <row r="95" spans="2:4">
      <c r="B95" s="21"/>
      <c r="C95" s="21"/>
      <c r="D95" s="21"/>
    </row>
    <row r="96" spans="2:4">
      <c r="B96" s="21"/>
      <c r="C96" s="21"/>
      <c r="D96" s="21"/>
    </row>
  </sheetData>
  <sheetProtection sheet="1" objects="1" scenarios="1"/>
  <mergeCells count="9">
    <mergeCell ref="E13:E16"/>
    <mergeCell ref="F13:F16"/>
    <mergeCell ref="B1:F3"/>
    <mergeCell ref="B5:F8"/>
    <mergeCell ref="B9:B12"/>
    <mergeCell ref="C9:C12"/>
    <mergeCell ref="D9:D12"/>
    <mergeCell ref="E9:E12"/>
    <mergeCell ref="F9:F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B2:R20"/>
  <sheetViews>
    <sheetView topLeftCell="C1" workbookViewId="0">
      <selection activeCell="F20" sqref="F20"/>
    </sheetView>
  </sheetViews>
  <sheetFormatPr defaultRowHeight="15"/>
  <cols>
    <col min="2" max="2" width="24.5703125" customWidth="1"/>
    <col min="3" max="3" width="28.7109375" customWidth="1"/>
    <col min="4" max="4" width="36.28515625" customWidth="1"/>
    <col min="7" max="7" width="12.5703125" customWidth="1"/>
    <col min="12" max="12" width="11.7109375" customWidth="1"/>
    <col min="18" max="18" width="10.7109375" customWidth="1"/>
  </cols>
  <sheetData>
    <row r="2" spans="2:18" ht="24.75" thickBot="1">
      <c r="E2" s="27"/>
      <c r="F2" s="33"/>
      <c r="G2" s="64" t="s">
        <v>33</v>
      </c>
      <c r="H2" s="65"/>
      <c r="I2" s="65"/>
      <c r="J2" s="65"/>
      <c r="K2" s="65"/>
      <c r="L2" s="66"/>
      <c r="M2" s="64" t="s">
        <v>22</v>
      </c>
      <c r="N2" s="65"/>
      <c r="O2" s="65"/>
      <c r="P2" s="65"/>
      <c r="Q2" s="65"/>
      <c r="R2" s="66"/>
    </row>
    <row r="3" spans="2:18" ht="29.45" customHeight="1" thickBot="1">
      <c r="B3" s="23" t="s">
        <v>23</v>
      </c>
      <c r="C3" s="24" t="s">
        <v>24</v>
      </c>
      <c r="D3" s="25" t="s">
        <v>34</v>
      </c>
      <c r="E3" s="27"/>
      <c r="F3" s="28"/>
      <c r="G3" s="67" t="s">
        <v>49</v>
      </c>
      <c r="H3" s="68"/>
      <c r="I3" s="69"/>
      <c r="J3" s="67" t="s">
        <v>50</v>
      </c>
      <c r="K3" s="68"/>
      <c r="L3" s="69"/>
      <c r="M3" s="67" t="s">
        <v>49</v>
      </c>
      <c r="N3" s="68"/>
      <c r="O3" s="69"/>
      <c r="P3" s="67" t="s">
        <v>50</v>
      </c>
      <c r="Q3" s="68"/>
      <c r="R3" s="69"/>
    </row>
    <row r="4" spans="2:18" ht="24.75" thickBot="1">
      <c r="B4" s="62" t="s">
        <v>29</v>
      </c>
      <c r="C4" s="26" t="s">
        <v>25</v>
      </c>
      <c r="D4" s="26" t="s">
        <v>26</v>
      </c>
      <c r="E4" s="27"/>
      <c r="F4" s="35" t="s">
        <v>32</v>
      </c>
      <c r="G4" s="35" t="s">
        <v>29</v>
      </c>
      <c r="H4" s="35" t="s">
        <v>30</v>
      </c>
      <c r="I4" s="35" t="s">
        <v>31</v>
      </c>
      <c r="J4" s="35" t="s">
        <v>29</v>
      </c>
      <c r="K4" s="35" t="s">
        <v>30</v>
      </c>
      <c r="L4" s="35" t="s">
        <v>31</v>
      </c>
      <c r="M4" s="34" t="s">
        <v>29</v>
      </c>
      <c r="N4" s="34" t="s">
        <v>30</v>
      </c>
      <c r="O4" s="34" t="s">
        <v>31</v>
      </c>
      <c r="P4" s="34" t="s">
        <v>29</v>
      </c>
      <c r="Q4" s="34" t="s">
        <v>30</v>
      </c>
      <c r="R4" s="34" t="s">
        <v>31</v>
      </c>
    </row>
    <row r="5" spans="2:18" ht="24" thickBot="1">
      <c r="B5" s="63"/>
      <c r="C5" s="26" t="s">
        <v>22</v>
      </c>
      <c r="D5" s="26" t="s">
        <v>46</v>
      </c>
      <c r="E5" s="27"/>
      <c r="F5" s="36">
        <v>5</v>
      </c>
      <c r="G5" s="29">
        <f>0.726*EXP(0.026*F5)</f>
        <v>0.82678940629367537</v>
      </c>
      <c r="H5" s="29">
        <f>1.314*EXP(0.0282*F5)</f>
        <v>1.5129719874519538</v>
      </c>
      <c r="I5" s="29">
        <f>1.8486*EXP(0.0234*F5)</f>
        <v>2.0780471777259262</v>
      </c>
      <c r="J5" s="29">
        <f>0.5773*EXP(0.0273*F5)</f>
        <v>0.6617329409399505</v>
      </c>
      <c r="K5" s="29">
        <f>0.9648*EXP(0.0283*F5)</f>
        <v>1.1114500865108281</v>
      </c>
      <c r="L5" s="29">
        <f>1.3108*EXP(0.0267*F5)</f>
        <v>1.4980101156499013</v>
      </c>
      <c r="M5" s="30">
        <f>10.871*EXP(0.0409*F5)</f>
        <v>13.337754436499246</v>
      </c>
      <c r="N5" s="30">
        <f>38.75*EXP(0.0358*F5)</f>
        <v>46.345803836505489</v>
      </c>
      <c r="O5" s="30">
        <f>62.129*EXP(0.0373*F5)</f>
        <v>74.866974745562231</v>
      </c>
      <c r="P5" s="30">
        <f>9.005*EXP(0.04*F5)</f>
        <v>10.998731837232331</v>
      </c>
      <c r="Q5" s="30">
        <f>27.015*EXP(0.0378*F5)</f>
        <v>32.635226331325597</v>
      </c>
      <c r="R5" s="30">
        <f>49.072*EXP(0.0377*F5)</f>
        <v>59.251352536319175</v>
      </c>
    </row>
    <row r="6" spans="2:18" ht="31.15" customHeight="1" thickBot="1">
      <c r="B6" s="62" t="s">
        <v>30</v>
      </c>
      <c r="C6" s="26" t="s">
        <v>25</v>
      </c>
      <c r="D6" s="26" t="s">
        <v>27</v>
      </c>
      <c r="E6" s="27"/>
      <c r="F6" s="36">
        <v>10</v>
      </c>
      <c r="G6" s="29">
        <f t="shared" ref="G6:G20" si="0">0.726*EXP(0.026*F6)</f>
        <v>0.94157124291935035</v>
      </c>
      <c r="H6" s="29">
        <f t="shared" ref="H6:H20" si="1">1.314*EXP(0.0282*F6)</f>
        <v>1.7420732380626447</v>
      </c>
      <c r="I6" s="29">
        <f t="shared" ref="I6:I20" si="2">1.8486*EXP(0.0234*F6)</f>
        <v>2.335973208295298</v>
      </c>
      <c r="J6" s="29">
        <f t="shared" ref="J6:J20" si="3">0.5773*EXP(0.0273*F6)</f>
        <v>0.75851461133732201</v>
      </c>
      <c r="K6" s="29">
        <f t="shared" ref="K6:K20" si="4">0.9648*EXP(0.0283*F6)</f>
        <v>1.2803910601211932</v>
      </c>
      <c r="L6" s="29">
        <f t="shared" ref="L6:L20" si="5">1.3108*EXP(0.0267*F6)</f>
        <v>1.7119578170502217</v>
      </c>
      <c r="M6" s="30">
        <f t="shared" ref="M6:M20" si="6">10.871*EXP(0.0409*F6)</f>
        <v>16.364243713398519</v>
      </c>
      <c r="N6" s="30">
        <f t="shared" ref="N6:N20" si="7">38.75*EXP(0.0358*F6)</f>
        <v>55.430542793596047</v>
      </c>
      <c r="O6" s="30">
        <f t="shared" ref="O6:O20" si="8">62.129*EXP(0.0373*F6)</f>
        <v>90.216547949470481</v>
      </c>
      <c r="P6" s="30">
        <f t="shared" ref="P6:P20" si="9">9.005*EXP(0.04*F6)</f>
        <v>13.43388140225964</v>
      </c>
      <c r="Q6" s="30">
        <f t="shared" ref="Q6:Q20" si="10">27.015*EXP(0.0378*F6)</f>
        <v>39.424689901789648</v>
      </c>
      <c r="R6" s="30">
        <f t="shared" ref="R6:R20" si="11">49.072*EXP(0.0377*F6)</f>
        <v>71.542280269464797</v>
      </c>
    </row>
    <row r="7" spans="2:18" ht="31.15" customHeight="1" thickBot="1">
      <c r="B7" s="63"/>
      <c r="C7" s="26" t="s">
        <v>22</v>
      </c>
      <c r="D7" s="26" t="s">
        <v>45</v>
      </c>
      <c r="E7" s="27"/>
      <c r="F7" s="36">
        <v>15</v>
      </c>
      <c r="G7" s="29">
        <f t="shared" si="0"/>
        <v>1.0722880563587984</v>
      </c>
      <c r="H7" s="29">
        <f t="shared" si="1"/>
        <v>2.0058660648999243</v>
      </c>
      <c r="I7" s="29">
        <f t="shared" si="2"/>
        <v>2.6259128706812844</v>
      </c>
      <c r="J7" s="29">
        <f t="shared" si="3"/>
        <v>0.86945107310959568</v>
      </c>
      <c r="K7" s="29">
        <f t="shared" si="4"/>
        <v>1.4750111469106459</v>
      </c>
      <c r="L7" s="29">
        <f t="shared" si="5"/>
        <v>1.9564618000512324</v>
      </c>
      <c r="M7" s="30">
        <f t="shared" si="6"/>
        <v>20.077478078220587</v>
      </c>
      <c r="N7" s="30">
        <f t="shared" si="7"/>
        <v>66.296079041626456</v>
      </c>
      <c r="O7" s="30">
        <f t="shared" si="8"/>
        <v>108.71316159868678</v>
      </c>
      <c r="P7" s="30">
        <f t="shared" si="9"/>
        <v>16.408179797516535</v>
      </c>
      <c r="Q7" s="30">
        <f t="shared" si="10"/>
        <v>47.626639940301004</v>
      </c>
      <c r="R7" s="30">
        <f t="shared" si="11"/>
        <v>86.382802198773447</v>
      </c>
    </row>
    <row r="8" spans="2:18" ht="31.15" customHeight="1" thickBot="1">
      <c r="B8" s="62" t="s">
        <v>47</v>
      </c>
      <c r="C8" s="26" t="s">
        <v>25</v>
      </c>
      <c r="D8" s="26" t="s">
        <v>28</v>
      </c>
      <c r="E8" s="27"/>
      <c r="F8" s="36">
        <v>20</v>
      </c>
      <c r="G8" s="29">
        <f t="shared" si="0"/>
        <v>1.2211520736813914</v>
      </c>
      <c r="H8" s="29">
        <f t="shared" si="1"/>
        <v>2.3096036276819389</v>
      </c>
      <c r="I8" s="29">
        <f t="shared" si="2"/>
        <v>2.9518396786072856</v>
      </c>
      <c r="J8" s="29">
        <f t="shared" si="3"/>
        <v>0.99661253353924928</v>
      </c>
      <c r="K8" s="29">
        <f t="shared" si="4"/>
        <v>1.6992135850313774</v>
      </c>
      <c r="L8" s="29">
        <f t="shared" si="5"/>
        <v>2.2358861514795243</v>
      </c>
      <c r="M8" s="30">
        <f t="shared" si="6"/>
        <v>24.633287858660928</v>
      </c>
      <c r="N8" s="30">
        <f t="shared" si="7"/>
        <v>79.291485790778893</v>
      </c>
      <c r="O8" s="30">
        <f t="shared" si="8"/>
        <v>131.00203647119878</v>
      </c>
      <c r="P8" s="30">
        <f t="shared" si="9"/>
        <v>20.040996061074676</v>
      </c>
      <c r="Q8" s="30">
        <f t="shared" si="10"/>
        <v>57.53493147704144</v>
      </c>
      <c r="R8" s="30">
        <f t="shared" si="11"/>
        <v>104.30179870709676</v>
      </c>
    </row>
    <row r="9" spans="2:18" ht="31.15" customHeight="1" thickBot="1">
      <c r="B9" s="63"/>
      <c r="C9" s="26" t="s">
        <v>22</v>
      </c>
      <c r="D9" s="26" t="s">
        <v>44</v>
      </c>
      <c r="E9" s="27"/>
      <c r="F9" s="36">
        <v>25</v>
      </c>
      <c r="G9" s="29">
        <f t="shared" si="0"/>
        <v>1.3906826418640885</v>
      </c>
      <c r="H9" s="29">
        <f t="shared" si="1"/>
        <v>2.6593345439879648</v>
      </c>
      <c r="I9" s="29">
        <f t="shared" si="2"/>
        <v>3.3182203360539191</v>
      </c>
      <c r="J9" s="29">
        <f t="shared" si="3"/>
        <v>1.14237197782183</v>
      </c>
      <c r="K9" s="29">
        <f t="shared" si="4"/>
        <v>1.9574949068029635</v>
      </c>
      <c r="L9" s="29">
        <f t="shared" si="5"/>
        <v>2.5552182425677867</v>
      </c>
      <c r="M9" s="30">
        <f t="shared" si="6"/>
        <v>30.22286306893734</v>
      </c>
      <c r="N9" s="30">
        <f t="shared" si="7"/>
        <v>94.834261841664542</v>
      </c>
      <c r="O9" s="30">
        <f t="shared" si="8"/>
        <v>157.8606794911629</v>
      </c>
      <c r="P9" s="30">
        <f t="shared" si="9"/>
        <v>24.478127865273702</v>
      </c>
      <c r="Q9" s="30">
        <f t="shared" si="10"/>
        <v>69.504553422563632</v>
      </c>
      <c r="R9" s="30">
        <f t="shared" si="11"/>
        <v>125.937859581154</v>
      </c>
    </row>
    <row r="10" spans="2:18" ht="15.75" thickBot="1">
      <c r="B10" s="22"/>
      <c r="E10" s="27"/>
      <c r="F10" s="36">
        <v>30</v>
      </c>
      <c r="G10" s="29">
        <f t="shared" si="0"/>
        <v>1.583748864751694</v>
      </c>
      <c r="H10" s="29">
        <f t="shared" si="1"/>
        <v>3.0620233411850126</v>
      </c>
      <c r="I10" s="29">
        <f t="shared" si="2"/>
        <v>3.7300759517524731</v>
      </c>
      <c r="J10" s="29">
        <f t="shared" si="3"/>
        <v>1.3094494518126234</v>
      </c>
      <c r="K10" s="29">
        <f t="shared" si="4"/>
        <v>2.2550351197249783</v>
      </c>
      <c r="L10" s="29">
        <f t="shared" si="5"/>
        <v>2.9201577472228468</v>
      </c>
      <c r="M10" s="30">
        <f t="shared" si="6"/>
        <v>37.080776927736935</v>
      </c>
      <c r="N10" s="30">
        <f t="shared" si="7"/>
        <v>113.42374442047954</v>
      </c>
      <c r="O10" s="30">
        <f t="shared" si="8"/>
        <v>190.22600564602979</v>
      </c>
      <c r="P10" s="30">
        <f t="shared" si="9"/>
        <v>29.897652889242611</v>
      </c>
      <c r="Q10" s="30">
        <f t="shared" si="10"/>
        <v>83.964346918492495</v>
      </c>
      <c r="R10" s="30">
        <f t="shared" si="11"/>
        <v>152.06204181024654</v>
      </c>
    </row>
    <row r="11" spans="2:18" ht="21.75" thickBot="1">
      <c r="B11" s="23" t="s">
        <v>23</v>
      </c>
      <c r="C11" s="24" t="s">
        <v>24</v>
      </c>
      <c r="D11" s="25" t="s">
        <v>35</v>
      </c>
      <c r="E11" s="27"/>
      <c r="F11" s="36">
        <v>35</v>
      </c>
      <c r="G11" s="29">
        <f t="shared" si="0"/>
        <v>1.8036181592373768</v>
      </c>
      <c r="H11" s="29">
        <f t="shared" si="1"/>
        <v>3.5256891477450236</v>
      </c>
      <c r="I11" s="29">
        <f t="shared" si="2"/>
        <v>4.1930508515863769</v>
      </c>
      <c r="J11" s="29">
        <f t="shared" si="3"/>
        <v>1.500962821341024</v>
      </c>
      <c r="K11" s="29">
        <f t="shared" si="4"/>
        <v>2.5978015950490074</v>
      </c>
      <c r="L11" s="29">
        <f t="shared" si="5"/>
        <v>3.3372183739954626</v>
      </c>
      <c r="M11" s="30">
        <f t="shared" si="6"/>
        <v>45.494830004301555</v>
      </c>
      <c r="N11" s="30">
        <f t="shared" si="7"/>
        <v>135.6571512080898</v>
      </c>
      <c r="O11" s="30">
        <f t="shared" si="8"/>
        <v>229.22702056447855</v>
      </c>
      <c r="P11" s="30">
        <f t="shared" si="9"/>
        <v>36.517075701436305</v>
      </c>
      <c r="Q11" s="30">
        <f t="shared" si="10"/>
        <v>101.43236962602047</v>
      </c>
      <c r="R11" s="30">
        <f t="shared" si="11"/>
        <v>183.60534819635276</v>
      </c>
    </row>
    <row r="12" spans="2:18" ht="24.75" thickBot="1">
      <c r="B12" s="62" t="s">
        <v>29</v>
      </c>
      <c r="C12" s="26" t="s">
        <v>25</v>
      </c>
      <c r="D12" s="26" t="s">
        <v>40</v>
      </c>
      <c r="E12" s="27"/>
      <c r="F12" s="36">
        <v>40</v>
      </c>
      <c r="G12" s="29">
        <f t="shared" si="0"/>
        <v>2.0540115524192322</v>
      </c>
      <c r="H12" s="29">
        <f t="shared" si="1"/>
        <v>4.0595653858459455</v>
      </c>
      <c r="I12" s="29">
        <f t="shared" si="2"/>
        <v>4.7134899319486978</v>
      </c>
      <c r="J12" s="29">
        <f t="shared" si="3"/>
        <v>1.7204859553222265</v>
      </c>
      <c r="K12" s="29">
        <f t="shared" si="4"/>
        <v>2.9926687474659892</v>
      </c>
      <c r="L12" s="29">
        <f t="shared" si="5"/>
        <v>3.8138441275388457</v>
      </c>
      <c r="M12" s="30">
        <f t="shared" si="6"/>
        <v>55.81812811403293</v>
      </c>
      <c r="N12" s="30">
        <f t="shared" si="7"/>
        <v>162.24876693959467</v>
      </c>
      <c r="O12" s="30">
        <f t="shared" si="8"/>
        <v>276.22420382754092</v>
      </c>
      <c r="P12" s="30">
        <f t="shared" si="9"/>
        <v>44.602056981678011</v>
      </c>
      <c r="Q12" s="30">
        <f t="shared" si="10"/>
        <v>122.53445641561554</v>
      </c>
      <c r="R12" s="30">
        <f t="shared" si="11"/>
        <v>221.69190604694597</v>
      </c>
    </row>
    <row r="13" spans="2:18" ht="24" thickBot="1">
      <c r="B13" s="63"/>
      <c r="C13" s="26" t="s">
        <v>22</v>
      </c>
      <c r="D13" s="26" t="s">
        <v>41</v>
      </c>
      <c r="E13" s="27"/>
      <c r="F13" s="36">
        <v>45</v>
      </c>
      <c r="G13" s="29">
        <f t="shared" si="0"/>
        <v>2.3391666555716908</v>
      </c>
      <c r="H13" s="29">
        <f t="shared" si="1"/>
        <v>4.6742836453687202</v>
      </c>
      <c r="I13" s="29">
        <f t="shared" si="2"/>
        <v>5.2985256141542569</v>
      </c>
      <c r="J13" s="29">
        <f t="shared" si="3"/>
        <v>1.9721154184328029</v>
      </c>
      <c r="K13" s="29">
        <f t="shared" si="4"/>
        <v>3.4475559061663814</v>
      </c>
      <c r="L13" s="29">
        <f t="shared" si="5"/>
        <v>4.358542174675895</v>
      </c>
      <c r="M13" s="30">
        <f t="shared" si="6"/>
        <v>68.48390082697324</v>
      </c>
      <c r="N13" s="30">
        <f t="shared" si="7"/>
        <v>194.05289097541552</v>
      </c>
      <c r="O13" s="30">
        <f t="shared" si="8"/>
        <v>332.85696682820492</v>
      </c>
      <c r="P13" s="30">
        <f t="shared" si="9"/>
        <v>54.477075417038591</v>
      </c>
      <c r="Q13" s="30">
        <f t="shared" si="10"/>
        <v>148.02664144029484</v>
      </c>
      <c r="R13" s="30">
        <f t="shared" si="11"/>
        <v>267.6790283590671</v>
      </c>
    </row>
    <row r="14" spans="2:18" ht="24.75" thickBot="1">
      <c r="B14" s="62" t="s">
        <v>30</v>
      </c>
      <c r="C14" s="26" t="s">
        <v>25</v>
      </c>
      <c r="D14" s="26" t="s">
        <v>42</v>
      </c>
      <c r="E14" s="27"/>
      <c r="F14" s="36">
        <v>50</v>
      </c>
      <c r="G14" s="29">
        <f t="shared" si="0"/>
        <v>2.6639093806915715</v>
      </c>
      <c r="H14" s="29">
        <f t="shared" si="1"/>
        <v>5.3820854009495251</v>
      </c>
      <c r="I14" s="29">
        <f t="shared" si="2"/>
        <v>5.9561755915837846</v>
      </c>
      <c r="J14" s="29">
        <f t="shared" si="3"/>
        <v>2.2605469179153985</v>
      </c>
      <c r="K14" s="29">
        <f t="shared" si="4"/>
        <v>3.9715861423710015</v>
      </c>
      <c r="L14" s="29">
        <f t="shared" si="5"/>
        <v>4.9810346865663782</v>
      </c>
      <c r="M14" s="30">
        <f t="shared" si="6"/>
        <v>84.023682465618307</v>
      </c>
      <c r="N14" s="30">
        <f t="shared" si="7"/>
        <v>232.09128307234565</v>
      </c>
      <c r="O14" s="30">
        <f t="shared" si="8"/>
        <v>401.10084066074876</v>
      </c>
      <c r="P14" s="30">
        <f t="shared" si="9"/>
        <v>66.538450170870519</v>
      </c>
      <c r="Q14" s="30">
        <f t="shared" si="10"/>
        <v>178.82224491837877</v>
      </c>
      <c r="R14" s="30">
        <f t="shared" si="11"/>
        <v>323.20558517856335</v>
      </c>
    </row>
    <row r="15" spans="2:18" ht="24" thickBot="1">
      <c r="B15" s="63"/>
      <c r="C15" s="26" t="s">
        <v>22</v>
      </c>
      <c r="D15" s="26" t="s">
        <v>43</v>
      </c>
      <c r="E15" s="27"/>
      <c r="F15" s="36">
        <v>55</v>
      </c>
      <c r="G15" s="29">
        <f t="shared" si="0"/>
        <v>3.0337356133362765</v>
      </c>
      <c r="H15" s="29">
        <f t="shared" si="1"/>
        <v>6.1970657882121385</v>
      </c>
      <c r="I15" s="29">
        <f t="shared" si="2"/>
        <v>6.6954527091478608</v>
      </c>
      <c r="J15" s="29">
        <f t="shared" si="3"/>
        <v>2.5911629311015028</v>
      </c>
      <c r="K15" s="29">
        <f t="shared" si="4"/>
        <v>4.5752692387266318</v>
      </c>
      <c r="L15" s="29">
        <f t="shared" si="5"/>
        <v>5.6924323671646864</v>
      </c>
      <c r="M15" s="30">
        <f t="shared" si="6"/>
        <v>103.08961857941351</v>
      </c>
      <c r="N15" s="30">
        <f t="shared" si="7"/>
        <v>277.58598909506571</v>
      </c>
      <c r="O15" s="30">
        <f t="shared" si="8"/>
        <v>483.33638893547379</v>
      </c>
      <c r="P15" s="30">
        <f t="shared" si="9"/>
        <v>81.270246562404282</v>
      </c>
      <c r="Q15" s="30">
        <f t="shared" si="10"/>
        <v>216.02459507632904</v>
      </c>
      <c r="R15" s="30">
        <f t="shared" si="11"/>
        <v>390.25040897298646</v>
      </c>
    </row>
    <row r="16" spans="2:18" ht="25.15" customHeight="1" thickBot="1">
      <c r="B16" s="62" t="s">
        <v>47</v>
      </c>
      <c r="C16" s="26" t="s">
        <v>25</v>
      </c>
      <c r="D16" s="26" t="s">
        <v>38</v>
      </c>
      <c r="E16" s="27"/>
      <c r="F16" s="36">
        <v>60</v>
      </c>
      <c r="G16" s="29">
        <f t="shared" si="0"/>
        <v>3.4549042239700816</v>
      </c>
      <c r="H16" s="29">
        <f t="shared" si="1"/>
        <v>7.1354542937304632</v>
      </c>
      <c r="I16" s="29">
        <f t="shared" si="2"/>
        <v>7.5264884809272532</v>
      </c>
      <c r="J16" s="29">
        <f t="shared" si="3"/>
        <v>2.9701331488868523</v>
      </c>
      <c r="K16" s="29">
        <f t="shared" si="4"/>
        <v>5.2707124701420458</v>
      </c>
      <c r="L16" s="29">
        <f t="shared" si="5"/>
        <v>6.5054327652316255</v>
      </c>
      <c r="M16" s="30">
        <f t="shared" si="6"/>
        <v>126.48183401385224</v>
      </c>
      <c r="N16" s="30">
        <f t="shared" si="7"/>
        <v>331.99860124805843</v>
      </c>
      <c r="O16" s="30">
        <f t="shared" si="8"/>
        <v>582.43224941723452</v>
      </c>
      <c r="P16" s="30">
        <f t="shared" si="9"/>
        <v>99.263703307677631</v>
      </c>
      <c r="Q16" s="30">
        <f t="shared" si="10"/>
        <v>260.96655759574162</v>
      </c>
      <c r="R16" s="30">
        <f t="shared" si="11"/>
        <v>471.20281544467645</v>
      </c>
    </row>
    <row r="17" spans="2:18" ht="24" thickBot="1">
      <c r="B17" s="63"/>
      <c r="C17" s="26" t="s">
        <v>22</v>
      </c>
      <c r="D17" s="26" t="s">
        <v>39</v>
      </c>
      <c r="E17" s="27"/>
      <c r="F17" s="36">
        <v>65</v>
      </c>
      <c r="G17" s="29">
        <f t="shared" si="0"/>
        <v>3.9345429919252553</v>
      </c>
      <c r="H17" s="29">
        <f t="shared" si="1"/>
        <v>8.2159379483698292</v>
      </c>
      <c r="I17" s="29">
        <f t="shared" si="2"/>
        <v>8.4606719387523395</v>
      </c>
      <c r="J17" s="29">
        <f t="shared" si="3"/>
        <v>3.4045296095550532</v>
      </c>
      <c r="K17" s="29">
        <f t="shared" si="4"/>
        <v>6.0718634234173683</v>
      </c>
      <c r="L17" s="29">
        <f t="shared" si="5"/>
        <v>7.4345469095188301</v>
      </c>
      <c r="M17" s="30">
        <f t="shared" si="6"/>
        <v>155.18201110797713</v>
      </c>
      <c r="N17" s="30">
        <f t="shared" si="7"/>
        <v>397.07721412739943</v>
      </c>
      <c r="O17" s="30">
        <f t="shared" si="8"/>
        <v>701.84520124452513</v>
      </c>
      <c r="P17" s="30">
        <f t="shared" si="9"/>
        <v>121.24096100519024</v>
      </c>
      <c r="Q17" s="30">
        <f t="shared" si="10"/>
        <v>315.25828880414377</v>
      </c>
      <c r="R17" s="30">
        <f t="shared" si="11"/>
        <v>568.94775297560045</v>
      </c>
    </row>
    <row r="18" spans="2:18">
      <c r="E18" s="27"/>
      <c r="F18" s="36">
        <v>70</v>
      </c>
      <c r="G18" s="29">
        <f t="shared" si="0"/>
        <v>4.4807692346154591</v>
      </c>
      <c r="H18" s="29">
        <f t="shared" si="1"/>
        <v>9.4600334600662315</v>
      </c>
      <c r="I18" s="29">
        <f t="shared" si="2"/>
        <v>9.5108057145890079</v>
      </c>
      <c r="J18" s="29">
        <f t="shared" si="3"/>
        <v>3.9024586714845078</v>
      </c>
      <c r="K18" s="29">
        <f t="shared" si="4"/>
        <v>6.9947897255795679</v>
      </c>
      <c r="L18" s="29">
        <f t="shared" si="5"/>
        <v>8.4963583122771755</v>
      </c>
      <c r="M18" s="30">
        <f t="shared" si="6"/>
        <v>190.39458716956094</v>
      </c>
      <c r="N18" s="30">
        <f t="shared" si="7"/>
        <v>474.91258513276222</v>
      </c>
      <c r="O18" s="30">
        <f t="shared" si="8"/>
        <v>845.74074839234311</v>
      </c>
      <c r="P18" s="30">
        <f t="shared" si="9"/>
        <v>148.08404417372898</v>
      </c>
      <c r="Q18" s="30">
        <f t="shared" si="10"/>
        <v>380.84492348508758</v>
      </c>
      <c r="R18" s="30">
        <f t="shared" si="11"/>
        <v>686.96861522464803</v>
      </c>
    </row>
    <row r="19" spans="2:18">
      <c r="E19" s="27"/>
      <c r="F19" s="36">
        <v>75</v>
      </c>
      <c r="G19" s="29">
        <f t="shared" si="0"/>
        <v>5.1028271835078263</v>
      </c>
      <c r="H19" s="29">
        <f t="shared" si="1"/>
        <v>10.892515696680661</v>
      </c>
      <c r="I19" s="29">
        <f t="shared" si="2"/>
        <v>10.691281495781293</v>
      </c>
      <c r="J19" s="29">
        <f t="shared" si="3"/>
        <v>4.4732122875074589</v>
      </c>
      <c r="K19" s="29">
        <f t="shared" si="4"/>
        <v>8.0580012910659846</v>
      </c>
      <c r="L19" s="29">
        <f t="shared" si="5"/>
        <v>9.7098189639741594</v>
      </c>
      <c r="M19" s="30">
        <f t="shared" si="6"/>
        <v>233.59730012935827</v>
      </c>
      <c r="N19" s="30">
        <f t="shared" si="7"/>
        <v>568.00530348517975</v>
      </c>
      <c r="O19" s="30">
        <f t="shared" si="8"/>
        <v>1019.1384257139573</v>
      </c>
      <c r="P19" s="30">
        <f t="shared" si="9"/>
        <v>180.87025999330496</v>
      </c>
      <c r="Q19" s="30">
        <f t="shared" si="10"/>
        <v>460.07626411520312</v>
      </c>
      <c r="R19" s="30">
        <f t="shared" si="11"/>
        <v>829.47138087020335</v>
      </c>
    </row>
    <row r="20" spans="2:18">
      <c r="E20" s="27"/>
      <c r="F20" s="35">
        <v>80</v>
      </c>
      <c r="G20" s="31">
        <f t="shared" si="0"/>
        <v>5.8112444317791523</v>
      </c>
      <c r="H20" s="31">
        <f t="shared" si="1"/>
        <v>12.541911051718829</v>
      </c>
      <c r="I20" s="31">
        <f t="shared" si="2"/>
        <v>12.018277257698658</v>
      </c>
      <c r="J20" s="31">
        <f t="shared" si="3"/>
        <v>5.1274414038819218</v>
      </c>
      <c r="K20" s="31">
        <f t="shared" si="4"/>
        <v>9.2828215506422591</v>
      </c>
      <c r="L20" s="31">
        <f t="shared" si="5"/>
        <v>11.096587602351647</v>
      </c>
      <c r="M20" s="32">
        <f t="shared" si="6"/>
        <v>286.60320358334963</v>
      </c>
      <c r="N20" s="32">
        <f t="shared" si="7"/>
        <v>679.34612576564916</v>
      </c>
      <c r="O20" s="32">
        <f t="shared" si="8"/>
        <v>1228.086896298973</v>
      </c>
      <c r="P20" s="32">
        <f t="shared" si="9"/>
        <v>220.91543442496973</v>
      </c>
      <c r="Q20" s="32">
        <f t="shared" si="10"/>
        <v>555.79096831650509</v>
      </c>
      <c r="R20" s="32">
        <f t="shared" si="11"/>
        <v>1001.5345045387983</v>
      </c>
    </row>
  </sheetData>
  <sheetProtection sheet="1" objects="1" scenarios="1"/>
  <mergeCells count="12">
    <mergeCell ref="G2:L2"/>
    <mergeCell ref="M2:R2"/>
    <mergeCell ref="G3:I3"/>
    <mergeCell ref="J3:L3"/>
    <mergeCell ref="M3:O3"/>
    <mergeCell ref="P3:R3"/>
    <mergeCell ref="B16:B17"/>
    <mergeCell ref="B4:B5"/>
    <mergeCell ref="B6:B7"/>
    <mergeCell ref="B8:B9"/>
    <mergeCell ref="B12:B13"/>
    <mergeCell ref="B14:B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OHJE</vt:lpstr>
      <vt:lpstr>KEUHKOT</vt:lpstr>
      <vt:lpstr>VATSA</vt:lpstr>
      <vt:lpstr>VARTALO (KEUHKOT+VATSA)</vt:lpstr>
      <vt:lpstr>VERTAILUKÄYRÄN TIEDOT</vt:lpstr>
    </vt:vector>
  </TitlesOfParts>
  <Company>Säteilyturvakeskus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Hannu Järvinen</dc:creator>
  <cp:lastModifiedBy>Jaana Sinisalo</cp:lastModifiedBy>
  <cp:lastPrinted>2015-04-17T09:07:38Z</cp:lastPrinted>
  <dcterms:created xsi:type="dcterms:W3CDTF">2015-04-16T11:55:45Z</dcterms:created>
  <dcterms:modified xsi:type="dcterms:W3CDTF">2015-05-26T10:23:41Z</dcterms:modified>
</cp:coreProperties>
</file>